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eroh\OneDrive\Desktop\Velforeningen\Årsmøte 2022\"/>
    </mc:Choice>
  </mc:AlternateContent>
  <xr:revisionPtr revIDLastSave="0" documentId="8_{28F290A2-957D-40B4-9FF6-2E841B9958A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Budsjett 2022" sheetId="3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0" i="3" l="1"/>
  <c r="H72" i="3"/>
  <c r="H71" i="3"/>
  <c r="C71" i="3"/>
  <c r="H70" i="3"/>
  <c r="H69" i="3"/>
  <c r="H60" i="3"/>
  <c r="C14" i="3" s="1"/>
  <c r="C16" i="3" s="1"/>
  <c r="C72" i="3" s="1"/>
  <c r="C57" i="3"/>
  <c r="H43" i="3"/>
  <c r="H34" i="3"/>
  <c r="I20" i="3"/>
  <c r="I11" i="3"/>
  <c r="H5" i="3"/>
  <c r="H6" i="3" s="1"/>
  <c r="C6" i="3" s="1"/>
  <c r="H4" i="3"/>
  <c r="C7" i="3" l="1"/>
  <c r="C12" i="3" s="1"/>
  <c r="C74" i="3" s="1"/>
  <c r="C81" i="3" s="1"/>
  <c r="C82" i="3" s="1"/>
  <c r="C83" i="3" s="1"/>
  <c r="E1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Irene Haugen</author>
    <author>Jostein Kleiven</author>
    <author>Kasserer</author>
  </authors>
  <commentList>
    <comment ref="C5" authorId="0" shapeId="0" xr:uid="{67634619-3A93-4999-9C69-91F222B3521D}">
      <text>
        <r>
          <rPr>
            <b/>
            <sz val="9"/>
            <color indexed="81"/>
            <rFont val="Tahoma"/>
            <family val="2"/>
          </rPr>
          <t>Irene Haugen:</t>
        </r>
        <r>
          <rPr>
            <sz val="9"/>
            <color indexed="81"/>
            <rFont val="Tahoma"/>
            <family val="2"/>
          </rPr>
          <t xml:space="preserve">
Måler overføres Hvam Il i 2022 kostnad strøm fra Idrettsbanen </t>
        </r>
      </text>
    </comment>
    <comment ref="B35" authorId="1" shapeId="0" xr:uid="{88B12572-380B-4770-AC7F-A56338216FD5}">
      <text>
        <r>
          <rPr>
            <b/>
            <sz val="9"/>
            <color indexed="81"/>
            <rFont val="Tahoma"/>
            <family val="2"/>
          </rPr>
          <t>opprettelse av stier på feltet</t>
        </r>
      </text>
    </comment>
    <comment ref="C41" authorId="2" shapeId="0" xr:uid="{1C07D4A3-B8C4-4A47-94EC-28B0B5E81453}">
      <text>
        <r>
          <rPr>
            <b/>
            <sz val="9"/>
            <color indexed="81"/>
            <rFont val="Tahoma"/>
            <family val="2"/>
          </rPr>
          <t>Kasserer:</t>
        </r>
        <r>
          <rPr>
            <sz val="9"/>
            <color indexed="81"/>
            <rFont val="Tahoma"/>
            <family val="2"/>
          </rPr>
          <t xml:space="preserve">
10.000 løypepenger 10.000 bidrag til utstyr</t>
        </r>
      </text>
    </comment>
  </commentList>
</comments>
</file>

<file path=xl/sharedStrings.xml><?xml version="1.0" encoding="utf-8"?>
<sst xmlns="http://schemas.openxmlformats.org/spreadsheetml/2006/main" count="140" uniqueCount="131">
  <si>
    <t>Dugnadsinnsats</t>
  </si>
  <si>
    <t>Lønnskostnad</t>
  </si>
  <si>
    <t>Annen driftskostnad</t>
  </si>
  <si>
    <t>Hjelpeverktøy</t>
  </si>
  <si>
    <t>Vedlikehold maskiner</t>
  </si>
  <si>
    <t>Driftsmateriale</t>
  </si>
  <si>
    <t>Datautstyr hjemmeside</t>
  </si>
  <si>
    <t>Vedlikehold lekeplasser</t>
  </si>
  <si>
    <t>Vedlikehold veilysanlegg</t>
  </si>
  <si>
    <t>Vedlikehold sentrumsområdet</t>
  </si>
  <si>
    <t>Løypepenger</t>
  </si>
  <si>
    <t>Andel tursti</t>
  </si>
  <si>
    <t>Reparasjon og vedlikehold</t>
  </si>
  <si>
    <t>Avtale tømming søppel</t>
  </si>
  <si>
    <t>Avtale klipping</t>
  </si>
  <si>
    <t>Reklamekostnad</t>
  </si>
  <si>
    <t>Eiendomsinformasjon</t>
  </si>
  <si>
    <t>Tap på fordringer</t>
  </si>
  <si>
    <t>Driftsresultat</t>
  </si>
  <si>
    <t>Annen renteinntekt</t>
  </si>
  <si>
    <t>Rente/gebyr kunder/medlemmer</t>
  </si>
  <si>
    <t>Ordinært resultat</t>
  </si>
  <si>
    <t xml:space="preserve"> </t>
  </si>
  <si>
    <t>Kontonavn</t>
  </si>
  <si>
    <t>Salgs- og driftsinntekt</t>
  </si>
  <si>
    <t>Salgsinntekt handelsvarer, avgiftsfri</t>
  </si>
  <si>
    <t>Viderefakturering av strøm</t>
  </si>
  <si>
    <t>Medlemskontingent</t>
  </si>
  <si>
    <t>Momskompensasjon</t>
  </si>
  <si>
    <t xml:space="preserve">Vederlag ny international Skole </t>
  </si>
  <si>
    <t>Purregebyr</t>
  </si>
  <si>
    <t>Salgs- og driftsinntekt dekningsbidrag</t>
  </si>
  <si>
    <t xml:space="preserve">    </t>
  </si>
  <si>
    <t>Godtgj. til styre- og</t>
  </si>
  <si>
    <t>Gaver styremedlemmer</t>
  </si>
  <si>
    <t>sum godtgjørelse</t>
  </si>
  <si>
    <t>Driftskostn. og av- og nedskrivinger</t>
  </si>
  <si>
    <t>Avskrivning lekeapparater</t>
  </si>
  <si>
    <t xml:space="preserve">Andel lys Neskollen </t>
  </si>
  <si>
    <t>Lys  målenr PG14476466knr</t>
  </si>
  <si>
    <t>Leie maskiner</t>
  </si>
  <si>
    <t>Leie datasystem</t>
  </si>
  <si>
    <t>Rapport / trefelling</t>
  </si>
  <si>
    <t>Programvare årlig vedlikeh.</t>
  </si>
  <si>
    <t>Drenering/veg</t>
  </si>
  <si>
    <t>Nes Bygdeservice avtale vintervedlikehold</t>
  </si>
  <si>
    <t>Vårdugnad</t>
  </si>
  <si>
    <t>Vedlikehold og sikring av gangstier mm</t>
  </si>
  <si>
    <t>Kostnad Asfaltering</t>
  </si>
  <si>
    <t xml:space="preserve">Høst dugnad </t>
  </si>
  <si>
    <t>avsette for fremtidig lekeplasser</t>
  </si>
  <si>
    <t>Vedlikehold/sentrumsområdet</t>
  </si>
  <si>
    <t>Avsetning framtidig asfaltering</t>
  </si>
  <si>
    <t>Veglys kommunen</t>
  </si>
  <si>
    <t>Avtale tilsyn lekeplasser</t>
  </si>
  <si>
    <t>Vintervedlikehold utover kontrakt</t>
  </si>
  <si>
    <t>Reparasjon vedlikehold vei</t>
  </si>
  <si>
    <t>Revisjonshonorar</t>
  </si>
  <si>
    <t>Regnskapshonorar</t>
  </si>
  <si>
    <t>data edb kostnad</t>
  </si>
  <si>
    <t>Møte kurs oppdateringer</t>
  </si>
  <si>
    <t>Diverse arrangement</t>
  </si>
  <si>
    <t>kontorkostnad/trykksak</t>
  </si>
  <si>
    <t>Salgskostnad</t>
  </si>
  <si>
    <t xml:space="preserve">Annonsering </t>
  </si>
  <si>
    <t>Kontingent mv</t>
  </si>
  <si>
    <t>Gave fradragsberettiget</t>
  </si>
  <si>
    <t>Styremøter</t>
  </si>
  <si>
    <t>Gebyrer og salærer</t>
  </si>
  <si>
    <t>Annen kostnad, fradragsberettiget</t>
  </si>
  <si>
    <t>Driftskostnader</t>
  </si>
  <si>
    <t>Rente/gebyr inntekter kunder</t>
  </si>
  <si>
    <t>Inkasso/ rettsomkostninger</t>
  </si>
  <si>
    <t>rentekostnad leverandørgjeld</t>
  </si>
  <si>
    <t>Ordinært resultat før skattekostnad</t>
  </si>
  <si>
    <t xml:space="preserve">Årsresultat </t>
  </si>
  <si>
    <t>Budsjett 2022</t>
  </si>
  <si>
    <t xml:space="preserve">Budsjett </t>
  </si>
  <si>
    <t>Note 1: Medlemskontingent:</t>
  </si>
  <si>
    <t>Antall</t>
  </si>
  <si>
    <t>Pris</t>
  </si>
  <si>
    <t>Totalt</t>
  </si>
  <si>
    <t>Totalt antall medlemmer:</t>
  </si>
  <si>
    <t>Fratrekk dugnad:</t>
  </si>
  <si>
    <t>Fratrekk dugnad i 2022 er lik som for 2021 dvs. Kr 250,- per dugnad.</t>
  </si>
  <si>
    <t>Note3: Drift og vedlikehold av anlegg:</t>
  </si>
  <si>
    <t>øremerkes asfaltering</t>
  </si>
  <si>
    <t>(60 meter a 4 meter bredde ca 60.000)</t>
  </si>
  <si>
    <t xml:space="preserve">Settes på egen konto </t>
  </si>
  <si>
    <t>øremerkes for fremtidige lekeplasser</t>
  </si>
  <si>
    <t>av overskudd i året(minimum)</t>
  </si>
  <si>
    <t>øremerkes fremtidig veilys</t>
  </si>
  <si>
    <t>Vedlikehold sikring av gangstier</t>
  </si>
  <si>
    <t>Vår dugnad</t>
  </si>
  <si>
    <t>Høst dugnad</t>
  </si>
  <si>
    <t>Søppeltømming 105 søppelkasser tømmes hver uke.</t>
  </si>
  <si>
    <t>Gressklipping</t>
  </si>
  <si>
    <t>Tilsyn/vedlikehold lekeplasser</t>
  </si>
  <si>
    <t>Snørydding</t>
  </si>
  <si>
    <r>
      <t xml:space="preserve">Strøm Neskollen </t>
    </r>
    <r>
      <rPr>
        <b/>
        <sz val="8"/>
        <color theme="1"/>
        <rFont val="Calibri"/>
        <family val="2"/>
        <scheme val="minor"/>
      </rPr>
      <t>(fast avgift + forbruk)</t>
    </r>
  </si>
  <si>
    <t>Fordeling 70%-30% Hvam Il / Neskollen Velf.</t>
  </si>
  <si>
    <t>Strøm Veglys til Nes kommune</t>
  </si>
  <si>
    <t>Internett (Neskollen portalen + data utstyr)</t>
  </si>
  <si>
    <t>Diverse vedlikehold/reparasjon (konto 6620)</t>
  </si>
  <si>
    <t>Totalt:</t>
  </si>
  <si>
    <t>Note 4: Kontorhold og administrasjon:</t>
  </si>
  <si>
    <t>Ekstern regnskapsførsel - SPAREBANK 1</t>
  </si>
  <si>
    <t>Ekstern revisjon - Årnes Revisjon</t>
  </si>
  <si>
    <t>Kontorrekvisita, edb kostnad</t>
  </si>
  <si>
    <t>Note 5: Styrehonorarer:</t>
  </si>
  <si>
    <t>Pott for tapt arbeidsfortjeneste i forbindelse med møter/befaring dagtid</t>
  </si>
  <si>
    <t>(Kr 500,- pr time etter dokumentasjon/reiseregning, skal være avtalt med styret)</t>
  </si>
  <si>
    <t>Styreleder</t>
  </si>
  <si>
    <t>Nestleder</t>
  </si>
  <si>
    <t>Sekretær</t>
  </si>
  <si>
    <t>Kasserer</t>
  </si>
  <si>
    <t>Styremedlem 1</t>
  </si>
  <si>
    <t>Styremedlem 2</t>
  </si>
  <si>
    <t>Varamedlem 1</t>
  </si>
  <si>
    <t>+ 5 møter</t>
  </si>
  <si>
    <t>Varamedlem 2</t>
  </si>
  <si>
    <t>Note 6: Diverse arrangementer:</t>
  </si>
  <si>
    <t>Støtte til lokale arrangementer/tiltak</t>
  </si>
  <si>
    <t>Driftskonto</t>
  </si>
  <si>
    <t>Øremerket Asfalt</t>
  </si>
  <si>
    <t>Øremerket Veilysanlegg</t>
  </si>
  <si>
    <t>Øremerket lekeplasser</t>
  </si>
  <si>
    <t>Note 9: Annen Driftskostnad</t>
  </si>
  <si>
    <t>Kontingenter/Eiendomsinfo/styremøter</t>
  </si>
  <si>
    <t>inkassoomk utl.begj/forliksråd</t>
  </si>
  <si>
    <t>Note 8: Kontooversikt DNB 31.12.21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</si>
</sst>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kr&quot;\ * #,##0.00_-;\-&quot;kr&quot;\ * #,##0.00_-;_-&quot;kr&quot;\ * &quot;-&quot;??_-;_-@_-"/>
    <numFmt numFmtId="43" formatCode="_-* #,##0.00_-;\-* #,##0.00_-;_-* &quot;-&quot;??_-;_-@_-"/>
    <numFmt numFmtId="164" formatCode="_ &quot;kr&quot;\ * #,##0.00_ ;_ &quot;kr&quot;\ * \-#,##0.00_ ;_ &quot;kr&quot;\ * &quot;-&quot;??_ ;_ @_ "/>
    <numFmt numFmtId="165" formatCode="????"/>
    <numFmt numFmtId="166" formatCode="_ [$kr-414]\ * #,##0.00_ ;_ [$kr-414]\ * \-#,##0.00_ ;_ [$kr-414]\ * &quot;-&quot;??_ ;_ @_ "/>
    <numFmt numFmtId="167" formatCode="?,??0.00"/>
  </numFmts>
  <fonts count="37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99"/>
      <name val="Calibri"/>
      <family val="2"/>
      <scheme val="minor"/>
    </font>
    <font>
      <b/>
      <sz val="8"/>
      <color indexed="8"/>
      <name val="Arial Narrow"/>
      <family val="2"/>
    </font>
    <font>
      <sz val="8"/>
      <color theme="1"/>
      <name val="Arial Narrow"/>
      <family val="2"/>
    </font>
    <font>
      <sz val="12"/>
      <color rgb="FF000099"/>
      <name val="Arial Narrow"/>
      <family val="2"/>
    </font>
    <font>
      <b/>
      <sz val="9"/>
      <color indexed="8"/>
      <name val="Arial Narrow"/>
      <family val="2"/>
    </font>
    <font>
      <b/>
      <sz val="12"/>
      <color rgb="FF000099"/>
      <name val="Arial Narrow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theme="5" tint="-0.499984740745262"/>
      <name val="Arial Narrow"/>
      <family val="2"/>
    </font>
    <font>
      <sz val="11"/>
      <color theme="0" tint="-0.34998626667073579"/>
      <name val="Calibri"/>
      <family val="2"/>
      <scheme val="minor"/>
    </font>
    <font>
      <b/>
      <sz val="8"/>
      <color theme="1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sz val="9"/>
      <color rgb="FFFF0000"/>
      <name val="Arial Narrow"/>
      <family val="2"/>
    </font>
    <font>
      <b/>
      <i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i/>
      <sz val="12"/>
      <color rgb="FF000099"/>
      <name val="Arial Narrow"/>
      <family val="2"/>
    </font>
    <font>
      <sz val="9"/>
      <color theme="1"/>
      <name val="Calibri"/>
      <family val="2"/>
      <scheme val="minor"/>
    </font>
    <font>
      <sz val="9"/>
      <color indexed="8"/>
      <name val="Arial Narrow"/>
      <family val="2"/>
    </font>
    <font>
      <b/>
      <i/>
      <sz val="9"/>
      <color indexed="8"/>
      <name val="Arial Narrow"/>
      <family val="2"/>
    </font>
    <font>
      <b/>
      <sz val="10"/>
      <color indexed="8"/>
      <name val="Arial Narrow"/>
      <family val="2"/>
    </font>
    <font>
      <b/>
      <sz val="12"/>
      <color indexed="8"/>
      <name val="Arial Narrow"/>
      <family val="2"/>
    </font>
    <font>
      <b/>
      <sz val="12"/>
      <color theme="1"/>
      <name val="Calibri"/>
      <family val="2"/>
      <scheme val="minor"/>
    </font>
    <font>
      <sz val="9"/>
      <color rgb="FF000099"/>
      <name val="Arial Narrow"/>
      <family val="2"/>
    </font>
    <font>
      <sz val="11"/>
      <color rgb="FF000099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rgb="FF000000"/>
      <name val="Calibri"/>
      <family val="2"/>
    </font>
    <font>
      <b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 applyBorder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4">
    <xf numFmtId="0" fontId="0" fillId="0" borderId="0" xfId="0" applyNumberFormat="1" applyFill="1" applyAlignment="1" applyProtection="1"/>
    <xf numFmtId="0" fontId="0" fillId="2" borderId="1" xfId="0" applyFill="1" applyBorder="1" applyAlignment="1">
      <alignment horizontal="center"/>
    </xf>
    <xf numFmtId="44" fontId="4" fillId="0" borderId="1" xfId="2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164" fontId="0" fillId="4" borderId="0" xfId="0" applyNumberFormat="1" applyFill="1"/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43" fontId="5" fillId="0" borderId="1" xfId="1" applyFont="1" applyBorder="1" applyAlignment="1">
      <alignment horizontal="center"/>
    </xf>
    <xf numFmtId="0" fontId="6" fillId="0" borderId="1" xfId="0" applyFont="1" applyBorder="1"/>
    <xf numFmtId="44" fontId="7" fillId="0" borderId="1" xfId="2" applyFont="1" applyFill="1" applyBorder="1"/>
    <xf numFmtId="0" fontId="3" fillId="0" borderId="2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5" fontId="8" fillId="0" borderId="1" xfId="1" applyNumberFormat="1" applyFont="1" applyBorder="1" applyAlignment="1">
      <alignment horizontal="center"/>
    </xf>
    <xf numFmtId="44" fontId="9" fillId="0" borderId="1" xfId="2" applyFont="1" applyFill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center"/>
    </xf>
    <xf numFmtId="44" fontId="0" fillId="0" borderId="0" xfId="2" applyFont="1" applyBorder="1" applyAlignment="1">
      <alignment horizontal="center"/>
    </xf>
    <xf numFmtId="44" fontId="0" fillId="0" borderId="6" xfId="2" applyFont="1" applyBorder="1" applyAlignment="1">
      <alignment horizontal="center"/>
    </xf>
    <xf numFmtId="10" fontId="0" fillId="0" borderId="0" xfId="3" applyNumberFormat="1" applyFont="1"/>
    <xf numFmtId="43" fontId="5" fillId="0" borderId="1" xfId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44" fontId="0" fillId="0" borderId="7" xfId="2" applyFont="1" applyBorder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5" borderId="2" xfId="0" applyFont="1" applyFill="1" applyBorder="1" applyAlignment="1">
      <alignment horizontal="left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1" fillId="5" borderId="5" xfId="0" applyFont="1" applyFill="1" applyBorder="1" applyAlignment="1">
      <alignment horizontal="left"/>
    </xf>
    <xf numFmtId="0" fontId="12" fillId="5" borderId="0" xfId="0" applyFont="1" applyFill="1" applyBorder="1" applyAlignment="1">
      <alignment horizontal="left"/>
    </xf>
    <xf numFmtId="0" fontId="11" fillId="5" borderId="0" xfId="0" applyFont="1" applyFill="1" applyBorder="1" applyAlignment="1">
      <alignment horizontal="center"/>
    </xf>
    <xf numFmtId="44" fontId="11" fillId="5" borderId="6" xfId="2" applyFont="1" applyFill="1" applyBorder="1" applyAlignment="1">
      <alignment horizontal="center"/>
    </xf>
    <xf numFmtId="0" fontId="11" fillId="5" borderId="0" xfId="0" applyFont="1" applyFill="1" applyBorder="1" applyAlignment="1">
      <alignment horizontal="left"/>
    </xf>
    <xf numFmtId="164" fontId="2" fillId="0" borderId="0" xfId="0" applyNumberFormat="1" applyFont="1"/>
    <xf numFmtId="0" fontId="13" fillId="0" borderId="1" xfId="0" applyFont="1" applyBorder="1" applyAlignment="1">
      <alignment horizontal="center"/>
    </xf>
    <xf numFmtId="0" fontId="3" fillId="5" borderId="5" xfId="0" applyFont="1" applyFill="1" applyBorder="1" applyAlignment="1">
      <alignment horizontal="left"/>
    </xf>
    <xf numFmtId="0" fontId="14" fillId="5" borderId="0" xfId="0" applyFont="1" applyFill="1" applyBorder="1" applyAlignment="1">
      <alignment horizontal="center"/>
    </xf>
    <xf numFmtId="44" fontId="3" fillId="5" borderId="6" xfId="2" applyFont="1" applyFill="1" applyBorder="1" applyAlignment="1">
      <alignment horizontal="center"/>
    </xf>
    <xf numFmtId="0" fontId="15" fillId="0" borderId="1" xfId="0" applyFont="1" applyBorder="1"/>
    <xf numFmtId="44" fontId="9" fillId="0" borderId="1" xfId="2" applyFont="1" applyFill="1" applyBorder="1"/>
    <xf numFmtId="0" fontId="10" fillId="5" borderId="5" xfId="0" applyFont="1" applyFill="1" applyBorder="1" applyAlignment="1">
      <alignment horizontal="left"/>
    </xf>
    <xf numFmtId="165" fontId="16" fillId="0" borderId="1" xfId="1" applyNumberFormat="1" applyFont="1" applyBorder="1" applyAlignment="1">
      <alignment horizontal="center"/>
    </xf>
    <xf numFmtId="43" fontId="17" fillId="0" borderId="1" xfId="1" applyFont="1" applyBorder="1" applyAlignment="1">
      <alignment horizontal="center"/>
    </xf>
    <xf numFmtId="44" fontId="18" fillId="5" borderId="0" xfId="2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43" fontId="8" fillId="0" borderId="1" xfId="1" applyFont="1" applyBorder="1" applyAlignment="1">
      <alignment horizontal="center"/>
    </xf>
    <xf numFmtId="0" fontId="0" fillId="0" borderId="0" xfId="0" applyAlignment="1">
      <alignment horizontal="left"/>
    </xf>
    <xf numFmtId="164" fontId="9" fillId="0" borderId="1" xfId="2" applyNumberFormat="1" applyFont="1" applyFill="1" applyBorder="1" applyAlignment="1">
      <alignment horizontal="center"/>
    </xf>
    <xf numFmtId="0" fontId="19" fillId="5" borderId="5" xfId="0" applyFont="1" applyFill="1" applyBorder="1" applyAlignment="1">
      <alignment horizontal="left"/>
    </xf>
    <xf numFmtId="0" fontId="20" fillId="5" borderId="0" xfId="0" applyFont="1" applyFill="1" applyBorder="1" applyAlignment="1">
      <alignment horizontal="center"/>
    </xf>
    <xf numFmtId="44" fontId="19" fillId="5" borderId="6" xfId="2" applyFont="1" applyFill="1" applyBorder="1" applyAlignment="1">
      <alignment horizontal="center"/>
    </xf>
    <xf numFmtId="164" fontId="21" fillId="0" borderId="0" xfId="0" applyNumberFormat="1" applyFont="1" applyAlignment="1">
      <alignment horizontal="left"/>
    </xf>
    <xf numFmtId="0" fontId="23" fillId="5" borderId="0" xfId="0" applyFont="1" applyFill="1" applyBorder="1" applyAlignment="1">
      <alignment horizontal="left"/>
    </xf>
    <xf numFmtId="0" fontId="3" fillId="5" borderId="11" xfId="0" applyFont="1" applyFill="1" applyBorder="1" applyAlignment="1">
      <alignment horizontal="center"/>
    </xf>
    <xf numFmtId="44" fontId="3" fillId="5" borderId="7" xfId="2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43" fontId="17" fillId="0" borderId="1" xfId="1" applyFont="1" applyFill="1" applyBorder="1" applyAlignment="1">
      <alignment horizontal="center"/>
    </xf>
    <xf numFmtId="164" fontId="24" fillId="0" borderId="1" xfId="2" applyNumberFormat="1" applyFont="1" applyFill="1" applyBorder="1" applyAlignment="1">
      <alignment horizontal="center"/>
    </xf>
    <xf numFmtId="0" fontId="0" fillId="5" borderId="5" xfId="0" applyFill="1" applyBorder="1" applyAlignment="1">
      <alignment horizontal="left"/>
    </xf>
    <xf numFmtId="0" fontId="0" fillId="5" borderId="0" xfId="0" applyFill="1" applyBorder="1" applyAlignment="1">
      <alignment horizontal="center"/>
    </xf>
    <xf numFmtId="44" fontId="0" fillId="5" borderId="0" xfId="2" applyFont="1" applyFill="1" applyBorder="1" applyAlignment="1">
      <alignment horizontal="center"/>
    </xf>
    <xf numFmtId="44" fontId="0" fillId="5" borderId="6" xfId="2" applyFont="1" applyFill="1" applyBorder="1" applyAlignment="1">
      <alignment horizontal="center"/>
    </xf>
    <xf numFmtId="164" fontId="9" fillId="0" borderId="1" xfId="0" applyNumberFormat="1" applyFont="1" applyBorder="1"/>
    <xf numFmtId="164" fontId="0" fillId="0" borderId="6" xfId="0" applyNumberFormat="1" applyBorder="1" applyAlignment="1">
      <alignment horizontal="center"/>
    </xf>
    <xf numFmtId="0" fontId="25" fillId="0" borderId="5" xfId="0" applyFont="1" applyBorder="1" applyAlignment="1">
      <alignment horizontal="left"/>
    </xf>
    <xf numFmtId="10" fontId="3" fillId="0" borderId="0" xfId="0" applyNumberFormat="1" applyFont="1"/>
    <xf numFmtId="0" fontId="0" fillId="0" borderId="5" xfId="0" applyBorder="1"/>
    <xf numFmtId="44" fontId="0" fillId="0" borderId="6" xfId="2" applyFont="1" applyBorder="1"/>
    <xf numFmtId="0" fontId="0" fillId="0" borderId="0" xfId="0" applyAlignment="1">
      <alignment horizontal="center"/>
    </xf>
    <xf numFmtId="0" fontId="0" fillId="0" borderId="0" xfId="0" quotePrefix="1" applyBorder="1" applyAlignment="1">
      <alignment horizontal="center"/>
    </xf>
    <xf numFmtId="0" fontId="3" fillId="0" borderId="11" xfId="0" applyFont="1" applyBorder="1" applyAlignment="1">
      <alignment horizontal="center"/>
    </xf>
    <xf numFmtId="44" fontId="3" fillId="0" borderId="7" xfId="2" applyFont="1" applyBorder="1" applyAlignment="1">
      <alignment horizontal="center"/>
    </xf>
    <xf numFmtId="44" fontId="3" fillId="0" borderId="6" xfId="2" applyFont="1" applyBorder="1" applyAlignment="1">
      <alignment horizontal="center"/>
    </xf>
    <xf numFmtId="0" fontId="0" fillId="0" borderId="8" xfId="0" applyBorder="1" applyAlignment="1">
      <alignment horizontal="left"/>
    </xf>
    <xf numFmtId="44" fontId="0" fillId="0" borderId="9" xfId="2" applyFont="1" applyBorder="1" applyAlignment="1">
      <alignment horizontal="center"/>
    </xf>
    <xf numFmtId="44" fontId="0" fillId="0" borderId="10" xfId="2" applyFont="1" applyBorder="1" applyAlignment="1">
      <alignment horizontal="center"/>
    </xf>
    <xf numFmtId="0" fontId="0" fillId="0" borderId="12" xfId="0" applyBorder="1"/>
    <xf numFmtId="0" fontId="0" fillId="0" borderId="11" xfId="0" applyBorder="1" applyAlignment="1">
      <alignment horizontal="center"/>
    </xf>
    <xf numFmtId="44" fontId="0" fillId="0" borderId="7" xfId="2" applyFont="1" applyBorder="1"/>
    <xf numFmtId="0" fontId="0" fillId="0" borderId="8" xfId="0" applyBorder="1" applyAlignment="1">
      <alignment horizontal="center"/>
    </xf>
    <xf numFmtId="0" fontId="3" fillId="0" borderId="13" xfId="0" applyFont="1" applyBorder="1" applyAlignment="1">
      <alignment horizontal="left"/>
    </xf>
    <xf numFmtId="0" fontId="0" fillId="0" borderId="14" xfId="0" applyBorder="1"/>
    <xf numFmtId="14" fontId="0" fillId="0" borderId="15" xfId="0" applyNumberFormat="1" applyBorder="1" applyAlignment="1">
      <alignment horizontal="right"/>
    </xf>
    <xf numFmtId="0" fontId="0" fillId="0" borderId="2" xfId="0" applyBorder="1" applyAlignment="1">
      <alignment horizontal="left"/>
    </xf>
    <xf numFmtId="1" fontId="0" fillId="0" borderId="3" xfId="0" applyNumberFormat="1" applyBorder="1"/>
    <xf numFmtId="0" fontId="0" fillId="0" borderId="3" xfId="0" applyBorder="1"/>
    <xf numFmtId="2" fontId="0" fillId="0" borderId="16" xfId="0" applyNumberFormat="1" applyBorder="1"/>
    <xf numFmtId="1" fontId="0" fillId="0" borderId="0" xfId="0" applyNumberFormat="1" applyBorder="1"/>
    <xf numFmtId="0" fontId="0" fillId="0" borderId="0" xfId="0" applyBorder="1"/>
    <xf numFmtId="1" fontId="0" fillId="0" borderId="0" xfId="0" applyNumberFormat="1" applyBorder="1" applyAlignment="1">
      <alignment horizontal="right"/>
    </xf>
    <xf numFmtId="0" fontId="22" fillId="0" borderId="1" xfId="0" applyFont="1" applyBorder="1"/>
    <xf numFmtId="164" fontId="15" fillId="0" borderId="1" xfId="0" applyNumberFormat="1" applyFont="1" applyBorder="1" applyAlignment="1">
      <alignment horizontal="center"/>
    </xf>
    <xf numFmtId="166" fontId="0" fillId="0" borderId="9" xfId="0" applyNumberFormat="1" applyBorder="1" applyAlignment="1">
      <alignment horizontal="left"/>
    </xf>
    <xf numFmtId="164" fontId="0" fillId="0" borderId="10" xfId="0" applyNumberFormat="1" applyBorder="1" applyAlignment="1">
      <alignment horizontal="center"/>
    </xf>
    <xf numFmtId="44" fontId="26" fillId="0" borderId="0" xfId="2" applyFon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49" fontId="17" fillId="0" borderId="1" xfId="0" applyNumberFormat="1" applyFont="1" applyBorder="1"/>
    <xf numFmtId="4" fontId="0" fillId="3" borderId="0" xfId="0" applyNumberFormat="1" applyFill="1" applyAlignment="1">
      <alignment horizontal="center"/>
    </xf>
    <xf numFmtId="43" fontId="27" fillId="0" borderId="1" xfId="1" applyFont="1" applyBorder="1" applyAlignment="1">
      <alignment horizontal="center"/>
    </xf>
    <xf numFmtId="164" fontId="28" fillId="0" borderId="1" xfId="2" applyNumberFormat="1" applyFont="1" applyFill="1" applyBorder="1" applyAlignment="1">
      <alignment horizontal="center"/>
    </xf>
    <xf numFmtId="44" fontId="8" fillId="0" borderId="0" xfId="2" applyFont="1" applyBorder="1" applyAlignment="1">
      <alignment horizontal="center"/>
    </xf>
    <xf numFmtId="167" fontId="26" fillId="0" borderId="9" xfId="1" applyNumberFormat="1" applyFont="1" applyBorder="1" applyAlignment="1">
      <alignment horizontal="center"/>
    </xf>
    <xf numFmtId="43" fontId="29" fillId="0" borderId="1" xfId="1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44" fontId="31" fillId="0" borderId="0" xfId="2" applyFont="1" applyAlignment="1">
      <alignment horizontal="center"/>
    </xf>
    <xf numFmtId="0" fontId="32" fillId="0" borderId="0" xfId="0" applyFont="1"/>
    <xf numFmtId="0" fontId="35" fillId="0" borderId="5" xfId="0" applyFont="1" applyBorder="1" applyAlignment="1">
      <alignment horizontal="left"/>
    </xf>
    <xf numFmtId="0" fontId="36" fillId="0" borderId="8" xfId="0" applyFont="1" applyBorder="1" applyAlignment="1">
      <alignment horizontal="left"/>
    </xf>
  </cellXfs>
  <cellStyles count="4">
    <cellStyle name="Komma" xfId="1" builtinId="3"/>
    <cellStyle name="Normal" xfId="0" builtinId="0"/>
    <cellStyle name="Prosent" xfId="3" builtinId="5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irene.h.veisten\Diverse%20Irene\Neskollen\&#197;rsm&#248;te%202022\Regnskap%202021%20med%20budsjett%202022%20siste%20versjon%2001.03.2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Årsregnskap 2021 m f.budsj 2021"/>
      <sheetName val="Resultatregnskap"/>
      <sheetName val="Balanse"/>
      <sheetName val="Budsjett 2022"/>
    </sheetNames>
    <sheetDataSet>
      <sheetData sheetId="0"/>
      <sheetData sheetId="1"/>
      <sheetData sheetId="2">
        <row r="1">
          <cell r="C1"/>
        </row>
        <row r="2">
          <cell r="C2"/>
        </row>
        <row r="3">
          <cell r="C3"/>
        </row>
        <row r="4">
          <cell r="C4"/>
        </row>
        <row r="5">
          <cell r="C5" t="str">
            <v>31.12.2021</v>
          </cell>
        </row>
        <row r="6">
          <cell r="C6"/>
        </row>
        <row r="7">
          <cell r="C7"/>
        </row>
        <row r="8">
          <cell r="C8"/>
        </row>
        <row r="9">
          <cell r="C9">
            <v>300</v>
          </cell>
        </row>
        <row r="10">
          <cell r="C10">
            <v>300</v>
          </cell>
        </row>
        <row r="11">
          <cell r="C11">
            <v>300</v>
          </cell>
        </row>
        <row r="12">
          <cell r="C12">
            <v>300</v>
          </cell>
        </row>
        <row r="13">
          <cell r="C13"/>
        </row>
        <row r="14">
          <cell r="C14"/>
        </row>
        <row r="15">
          <cell r="C15">
            <v>103635.69</v>
          </cell>
        </row>
        <row r="16">
          <cell r="C16">
            <v>64789</v>
          </cell>
        </row>
        <row r="17">
          <cell r="C17">
            <v>93846.69</v>
          </cell>
        </row>
        <row r="18">
          <cell r="C18">
            <v>-55000</v>
          </cell>
        </row>
        <row r="19">
          <cell r="C19">
            <v>-211965</v>
          </cell>
        </row>
        <row r="20">
          <cell r="C20">
            <v>-240000</v>
          </cell>
        </row>
        <row r="21">
          <cell r="C21">
            <v>28035</v>
          </cell>
        </row>
        <row r="22">
          <cell r="C22">
            <v>-108329.31</v>
          </cell>
        </row>
        <row r="23">
          <cell r="C23"/>
        </row>
        <row r="24">
          <cell r="C24">
            <v>1143578.81</v>
          </cell>
        </row>
        <row r="25">
          <cell r="A25">
            <v>1900</v>
          </cell>
          <cell r="C25">
            <v>519.12</v>
          </cell>
        </row>
        <row r="26">
          <cell r="A26">
            <v>1920</v>
          </cell>
          <cell r="C26">
            <v>250990.7</v>
          </cell>
        </row>
        <row r="27">
          <cell r="A27">
            <v>1921</v>
          </cell>
          <cell r="C27">
            <v>430447.26</v>
          </cell>
        </row>
        <row r="28">
          <cell r="A28">
            <v>1922</v>
          </cell>
          <cell r="C28">
            <v>458274.79</v>
          </cell>
        </row>
        <row r="29">
          <cell r="A29">
            <v>1970</v>
          </cell>
          <cell r="C29">
            <v>3346.94</v>
          </cell>
        </row>
        <row r="30">
          <cell r="C30">
            <v>1143578.81</v>
          </cell>
        </row>
        <row r="31">
          <cell r="C31">
            <v>1035249.5</v>
          </cell>
        </row>
        <row r="32">
          <cell r="C32">
            <v>1035549.5</v>
          </cell>
        </row>
        <row r="33">
          <cell r="C33"/>
        </row>
        <row r="34">
          <cell r="C34"/>
        </row>
        <row r="35">
          <cell r="C35"/>
        </row>
        <row r="36">
          <cell r="C36"/>
        </row>
        <row r="37">
          <cell r="C37">
            <v>2007956.69</v>
          </cell>
        </row>
        <row r="38">
          <cell r="C38">
            <v>2007956.69</v>
          </cell>
        </row>
        <row r="39">
          <cell r="C39">
            <v>2007956.69</v>
          </cell>
        </row>
        <row r="40">
          <cell r="C40">
            <v>2007956.69</v>
          </cell>
        </row>
        <row r="41">
          <cell r="C41"/>
        </row>
        <row r="42">
          <cell r="C42"/>
        </row>
        <row r="43">
          <cell r="C43">
            <v>-1738129.3</v>
          </cell>
        </row>
        <row r="44">
          <cell r="A44">
            <v>2380</v>
          </cell>
          <cell r="C44">
            <v>-1738129.3</v>
          </cell>
        </row>
        <row r="45">
          <cell r="C45">
            <v>626340.75</v>
          </cell>
        </row>
        <row r="46">
          <cell r="C46">
            <v>626340.75</v>
          </cell>
        </row>
        <row r="47">
          <cell r="C47">
            <v>139381.35999999999</v>
          </cell>
        </row>
        <row r="48">
          <cell r="C48">
            <v>97700</v>
          </cell>
        </row>
        <row r="49">
          <cell r="C49">
            <v>41681.360000000001</v>
          </cell>
        </row>
        <row r="50">
          <cell r="C50">
            <v>-972407.19</v>
          </cell>
        </row>
        <row r="51">
          <cell r="C51">
            <v>-972407.19</v>
          </cell>
        </row>
        <row r="52">
          <cell r="C52">
            <v>1035549.5</v>
          </cell>
        </row>
        <row r="53">
          <cell r="C53"/>
        </row>
        <row r="54">
          <cell r="C54"/>
        </row>
        <row r="55">
          <cell r="C55"/>
        </row>
        <row r="56">
          <cell r="C56"/>
        </row>
        <row r="57">
          <cell r="C57"/>
        </row>
        <row r="58">
          <cell r="C58"/>
        </row>
        <row r="59">
          <cell r="C59"/>
        </row>
        <row r="60">
          <cell r="C60"/>
        </row>
        <row r="61">
          <cell r="C61"/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DEAEE-E8A1-42BD-805A-7E4156221216}">
  <sheetPr>
    <pageSetUpPr fitToPage="1"/>
  </sheetPr>
  <dimension ref="A1:J94"/>
  <sheetViews>
    <sheetView tabSelected="1" workbookViewId="0">
      <selection activeCell="A2" sqref="A2"/>
    </sheetView>
  </sheetViews>
  <sheetFormatPr baseColWidth="10" defaultColWidth="11.42578125" defaultRowHeight="15" x14ac:dyDescent="0.25"/>
  <cols>
    <col min="1" max="1" width="23.28515625" style="5" customWidth="1"/>
    <col min="2" max="2" width="29.7109375" style="5" customWidth="1"/>
    <col min="3" max="3" width="18.5703125" style="111" customWidth="1"/>
    <col min="4" max="4" width="1.7109375" style="5" customWidth="1"/>
    <col min="5" max="5" width="20.85546875" style="5" customWidth="1"/>
    <col min="6" max="6" width="7.7109375" style="5" customWidth="1"/>
    <col min="7" max="7" width="12.28515625" style="5" customWidth="1"/>
    <col min="8" max="8" width="15.85546875" style="5" customWidth="1"/>
    <col min="9" max="9" width="18.5703125" style="5" customWidth="1"/>
    <col min="10" max="10" width="12.7109375" style="5" customWidth="1"/>
    <col min="11" max="16384" width="11.42578125" style="5"/>
  </cols>
  <sheetData>
    <row r="1" spans="1:10" ht="21" customHeight="1" thickBot="1" x14ac:dyDescent="0.3">
      <c r="A1" s="1" t="s">
        <v>22</v>
      </c>
      <c r="B1" s="1" t="s">
        <v>23</v>
      </c>
      <c r="C1" s="2" t="s">
        <v>76</v>
      </c>
      <c r="D1" s="3"/>
      <c r="E1" s="4">
        <f>C83</f>
        <v>295859</v>
      </c>
      <c r="G1" s="6" t="s">
        <v>77</v>
      </c>
      <c r="H1" s="7">
        <v>2021</v>
      </c>
    </row>
    <row r="2" spans="1:10" ht="14.85" customHeight="1" x14ac:dyDescent="0.25">
      <c r="A2" s="8" t="s">
        <v>24</v>
      </c>
      <c r="B2" s="9"/>
      <c r="C2" s="10"/>
      <c r="D2" s="3"/>
      <c r="E2" s="11" t="s">
        <v>78</v>
      </c>
      <c r="F2" s="12"/>
      <c r="G2" s="12"/>
      <c r="H2" s="13"/>
    </row>
    <row r="3" spans="1:10" ht="14.85" customHeight="1" x14ac:dyDescent="0.25">
      <c r="A3" s="14">
        <v>3100</v>
      </c>
      <c r="B3" s="8" t="s">
        <v>25</v>
      </c>
      <c r="C3" s="15"/>
      <c r="D3" s="3"/>
      <c r="E3" s="16"/>
      <c r="F3" s="17" t="s">
        <v>79</v>
      </c>
      <c r="G3" s="17" t="s">
        <v>80</v>
      </c>
      <c r="H3" s="18" t="s">
        <v>81</v>
      </c>
    </row>
    <row r="4" spans="1:10" ht="14.85" customHeight="1" x14ac:dyDescent="0.25">
      <c r="A4" s="14"/>
      <c r="B4" s="8"/>
      <c r="C4" s="15"/>
      <c r="D4" s="3"/>
      <c r="E4" s="112" t="s">
        <v>82</v>
      </c>
      <c r="F4" s="20">
        <v>974</v>
      </c>
      <c r="G4" s="21">
        <v>2800</v>
      </c>
      <c r="H4" s="22">
        <f>F4*G4</f>
        <v>2727200</v>
      </c>
      <c r="J4" s="23"/>
    </row>
    <row r="5" spans="1:10" ht="14.85" customHeight="1" x14ac:dyDescent="0.25">
      <c r="A5" s="14">
        <v>3904</v>
      </c>
      <c r="B5" s="24" t="s">
        <v>26</v>
      </c>
      <c r="C5" s="15">
        <v>0</v>
      </c>
      <c r="D5" s="3"/>
      <c r="E5" s="112" t="s">
        <v>83</v>
      </c>
      <c r="F5" s="20">
        <v>0</v>
      </c>
      <c r="G5" s="21">
        <v>-250</v>
      </c>
      <c r="H5" s="22">
        <f>F5*G5</f>
        <v>0</v>
      </c>
    </row>
    <row r="6" spans="1:10" ht="14.85" customHeight="1" thickBot="1" x14ac:dyDescent="0.3">
      <c r="A6" s="14">
        <v>3200</v>
      </c>
      <c r="B6" s="8" t="s">
        <v>27</v>
      </c>
      <c r="C6" s="15">
        <f>$H$6</f>
        <v>2727200</v>
      </c>
      <c r="D6" s="3"/>
      <c r="E6" s="25"/>
      <c r="F6" s="20"/>
      <c r="G6" s="20" t="s">
        <v>22</v>
      </c>
      <c r="H6" s="26">
        <f>SUM(H4:H5)</f>
        <v>2727200</v>
      </c>
      <c r="I6" s="27"/>
      <c r="J6" s="28"/>
    </row>
    <row r="7" spans="1:10" ht="14.85" customHeight="1" thickTop="1" thickBot="1" x14ac:dyDescent="0.3">
      <c r="A7" s="14">
        <v>3210</v>
      </c>
      <c r="B7" s="8" t="s">
        <v>0</v>
      </c>
      <c r="C7" s="15">
        <f>$H$5</f>
        <v>0</v>
      </c>
      <c r="D7" s="3"/>
      <c r="E7" s="113" t="s">
        <v>84</v>
      </c>
      <c r="F7" s="29"/>
      <c r="G7" s="29"/>
      <c r="H7" s="30"/>
    </row>
    <row r="8" spans="1:10" ht="14.85" customHeight="1" x14ac:dyDescent="0.25">
      <c r="A8" s="14">
        <v>3900</v>
      </c>
      <c r="B8" s="8" t="s">
        <v>28</v>
      </c>
      <c r="C8" s="15">
        <v>150000</v>
      </c>
      <c r="D8" s="3"/>
      <c r="E8" s="31" t="s">
        <v>85</v>
      </c>
      <c r="F8" s="32"/>
      <c r="G8" s="32"/>
      <c r="H8" s="33"/>
    </row>
    <row r="9" spans="1:10" ht="14.85" customHeight="1" x14ac:dyDescent="0.25">
      <c r="A9" s="14">
        <v>3905</v>
      </c>
      <c r="B9" s="24" t="s">
        <v>29</v>
      </c>
      <c r="C9" s="15"/>
      <c r="D9" s="3"/>
      <c r="E9" s="34" t="s">
        <v>86</v>
      </c>
      <c r="F9" s="35" t="s">
        <v>87</v>
      </c>
      <c r="G9" s="36"/>
      <c r="H9" s="37">
        <v>100000</v>
      </c>
      <c r="I9" s="5" t="s">
        <v>88</v>
      </c>
    </row>
    <row r="10" spans="1:10" ht="14.85" customHeight="1" x14ac:dyDescent="0.25">
      <c r="A10" s="14">
        <v>3991</v>
      </c>
      <c r="B10" s="24" t="s">
        <v>30</v>
      </c>
      <c r="C10" s="15"/>
      <c r="D10" s="3"/>
      <c r="E10" s="34" t="s">
        <v>89</v>
      </c>
      <c r="F10" s="38"/>
      <c r="G10" s="36"/>
      <c r="H10" s="37">
        <v>50000</v>
      </c>
      <c r="I10" s="5" t="s">
        <v>90</v>
      </c>
    </row>
    <row r="11" spans="1:10" ht="14.85" customHeight="1" x14ac:dyDescent="0.25">
      <c r="A11" s="14"/>
      <c r="B11" s="24"/>
      <c r="C11" s="15"/>
      <c r="D11" s="3"/>
      <c r="E11" s="34" t="s">
        <v>91</v>
      </c>
      <c r="F11" s="36"/>
      <c r="G11" s="36"/>
      <c r="H11" s="37">
        <v>100000</v>
      </c>
      <c r="I11" s="39">
        <f>SUM(H9:H11)</f>
        <v>250000</v>
      </c>
    </row>
    <row r="12" spans="1:10" ht="14.85" customHeight="1" x14ac:dyDescent="0.25">
      <c r="A12" s="8" t="s">
        <v>31</v>
      </c>
      <c r="B12" s="40" t="s">
        <v>32</v>
      </c>
      <c r="C12" s="15">
        <f>SUM(C3:C11)</f>
        <v>2877200</v>
      </c>
      <c r="D12" s="3"/>
      <c r="E12" s="41" t="s">
        <v>92</v>
      </c>
      <c r="F12" s="42"/>
      <c r="G12" s="42"/>
      <c r="H12" s="43"/>
    </row>
    <row r="13" spans="1:10" ht="14.85" customHeight="1" x14ac:dyDescent="0.25">
      <c r="A13" s="8" t="s">
        <v>1</v>
      </c>
      <c r="B13" s="44"/>
      <c r="C13" s="45"/>
      <c r="D13" s="3"/>
      <c r="E13" s="46"/>
      <c r="F13" s="42"/>
      <c r="G13" s="42"/>
      <c r="H13" s="43"/>
    </row>
    <row r="14" spans="1:10" ht="14.85" customHeight="1" x14ac:dyDescent="0.25">
      <c r="A14" s="47">
        <v>5330</v>
      </c>
      <c r="B14" s="48" t="s">
        <v>33</v>
      </c>
      <c r="C14" s="15">
        <f>$H$60</f>
        <v>131700</v>
      </c>
      <c r="D14" s="3"/>
      <c r="E14" s="41" t="s">
        <v>9</v>
      </c>
      <c r="F14" s="49"/>
      <c r="G14" s="49"/>
      <c r="H14" s="43"/>
    </row>
    <row r="15" spans="1:10" ht="14.85" customHeight="1" x14ac:dyDescent="0.25">
      <c r="A15" s="14">
        <v>5900</v>
      </c>
      <c r="B15" s="8" t="s">
        <v>34</v>
      </c>
      <c r="C15" s="15"/>
      <c r="D15" s="3"/>
      <c r="E15" s="41" t="s">
        <v>93</v>
      </c>
      <c r="F15" s="50"/>
      <c r="G15" s="50"/>
      <c r="H15" s="43">
        <v>50000</v>
      </c>
    </row>
    <row r="16" spans="1:10" ht="14.85" customHeight="1" x14ac:dyDescent="0.25">
      <c r="A16" s="51" t="s">
        <v>1</v>
      </c>
      <c r="B16" s="40" t="s">
        <v>35</v>
      </c>
      <c r="C16" s="15">
        <f>SUM(C14:C15)</f>
        <v>131700</v>
      </c>
      <c r="D16" s="3"/>
      <c r="E16" s="41" t="s">
        <v>94</v>
      </c>
      <c r="F16" s="50"/>
      <c r="G16" s="50"/>
      <c r="H16" s="43">
        <v>50000</v>
      </c>
      <c r="I16" s="52"/>
    </row>
    <row r="17" spans="1:9" ht="14.85" customHeight="1" x14ac:dyDescent="0.25">
      <c r="A17" s="8" t="s">
        <v>36</v>
      </c>
      <c r="B17" s="44"/>
      <c r="C17" s="53"/>
      <c r="D17" s="3"/>
      <c r="E17" s="54" t="s">
        <v>95</v>
      </c>
      <c r="F17" s="55"/>
      <c r="G17" s="55"/>
      <c r="H17" s="56">
        <v>166575</v>
      </c>
      <c r="I17" s="52"/>
    </row>
    <row r="18" spans="1:9" ht="14.85" customHeight="1" x14ac:dyDescent="0.25">
      <c r="A18" s="14">
        <v>6010</v>
      </c>
      <c r="B18" s="8" t="s">
        <v>37</v>
      </c>
      <c r="C18" s="53"/>
      <c r="D18" s="3"/>
      <c r="E18" s="54" t="s">
        <v>96</v>
      </c>
      <c r="F18" s="55"/>
      <c r="G18" s="55"/>
      <c r="H18" s="56">
        <v>474950</v>
      </c>
      <c r="I18" s="57"/>
    </row>
    <row r="19" spans="1:9" ht="14.85" customHeight="1" x14ac:dyDescent="0.25">
      <c r="A19" s="14">
        <v>6340</v>
      </c>
      <c r="B19" s="8" t="s">
        <v>38</v>
      </c>
      <c r="C19" s="53"/>
      <c r="D19" s="3"/>
      <c r="E19" s="54" t="s">
        <v>97</v>
      </c>
      <c r="F19" s="55"/>
      <c r="G19" s="55"/>
      <c r="H19" s="56">
        <v>138056</v>
      </c>
      <c r="I19" s="52"/>
    </row>
    <row r="20" spans="1:9" ht="14.85" customHeight="1" x14ac:dyDescent="0.25">
      <c r="A20" s="14">
        <v>6341</v>
      </c>
      <c r="B20" s="8"/>
      <c r="C20" s="53"/>
      <c r="D20" s="3"/>
      <c r="E20" s="54" t="s">
        <v>98</v>
      </c>
      <c r="F20" s="55"/>
      <c r="G20" s="55"/>
      <c r="H20" s="56">
        <v>327060</v>
      </c>
      <c r="I20" s="57">
        <f>SUM(H17:H20)</f>
        <v>1106641</v>
      </c>
    </row>
    <row r="21" spans="1:9" ht="14.85" customHeight="1" x14ac:dyDescent="0.25">
      <c r="A21" s="14">
        <v>6342</v>
      </c>
      <c r="B21" s="8" t="s">
        <v>39</v>
      </c>
      <c r="C21" s="53">
        <v>30000</v>
      </c>
      <c r="D21" s="3"/>
      <c r="E21" s="41" t="s">
        <v>99</v>
      </c>
      <c r="F21" s="58" t="s">
        <v>100</v>
      </c>
      <c r="G21" s="50"/>
      <c r="H21" s="43">
        <v>120000</v>
      </c>
    </row>
    <row r="22" spans="1:9" ht="14.85" customHeight="1" x14ac:dyDescent="0.25">
      <c r="A22" s="14">
        <v>6400</v>
      </c>
      <c r="B22" s="8" t="s">
        <v>40</v>
      </c>
      <c r="C22" s="53"/>
      <c r="D22" s="3"/>
      <c r="E22" s="41" t="s">
        <v>101</v>
      </c>
      <c r="F22" s="50"/>
      <c r="G22" s="50"/>
      <c r="H22" s="43">
        <v>25000</v>
      </c>
    </row>
    <row r="23" spans="1:9" ht="14.85" customHeight="1" x14ac:dyDescent="0.25">
      <c r="A23" s="14">
        <v>6420</v>
      </c>
      <c r="B23" s="8" t="s">
        <v>41</v>
      </c>
      <c r="C23" s="53"/>
      <c r="D23" s="3"/>
      <c r="E23" s="41"/>
      <c r="F23" s="50"/>
      <c r="G23" s="50"/>
      <c r="H23" s="43"/>
    </row>
    <row r="24" spans="1:9" ht="14.85" customHeight="1" x14ac:dyDescent="0.25">
      <c r="A24" s="14">
        <v>6520</v>
      </c>
      <c r="B24" s="8" t="s">
        <v>3</v>
      </c>
      <c r="C24" s="53"/>
      <c r="D24" s="3"/>
      <c r="E24" s="41"/>
      <c r="F24" s="50"/>
      <c r="G24" s="50"/>
      <c r="H24" s="43"/>
    </row>
    <row r="25" spans="1:9" ht="14.85" customHeight="1" x14ac:dyDescent="0.25">
      <c r="A25" s="14">
        <v>6541</v>
      </c>
      <c r="B25" s="8" t="s">
        <v>4</v>
      </c>
      <c r="C25" s="53"/>
      <c r="D25" s="3"/>
      <c r="E25" s="41" t="s">
        <v>102</v>
      </c>
      <c r="F25" s="50"/>
      <c r="G25" s="50"/>
      <c r="H25" s="43">
        <v>12000</v>
      </c>
    </row>
    <row r="26" spans="1:9" ht="14.85" customHeight="1" x14ac:dyDescent="0.25">
      <c r="A26" s="14">
        <v>6550</v>
      </c>
      <c r="B26" s="8" t="s">
        <v>5</v>
      </c>
      <c r="C26" s="53"/>
      <c r="D26" s="3"/>
      <c r="E26" s="41"/>
      <c r="F26" s="50"/>
      <c r="G26" s="50"/>
      <c r="H26" s="43"/>
    </row>
    <row r="27" spans="1:9" ht="14.85" customHeight="1" x14ac:dyDescent="0.25">
      <c r="A27" s="14">
        <v>6551</v>
      </c>
      <c r="B27" s="8" t="s">
        <v>6</v>
      </c>
      <c r="C27" s="53">
        <v>12000</v>
      </c>
      <c r="D27" s="3"/>
      <c r="E27" s="41" t="s">
        <v>103</v>
      </c>
      <c r="F27" s="50"/>
      <c r="G27" s="50"/>
      <c r="H27" s="43">
        <v>275000</v>
      </c>
    </row>
    <row r="28" spans="1:9" ht="14.85" customHeight="1" x14ac:dyDescent="0.25">
      <c r="A28" s="14">
        <v>6552</v>
      </c>
      <c r="B28" s="8" t="s">
        <v>42</v>
      </c>
      <c r="C28" s="53">
        <v>150000</v>
      </c>
      <c r="D28" s="3"/>
      <c r="E28" s="41" t="s">
        <v>10</v>
      </c>
      <c r="F28" s="50"/>
      <c r="G28" s="50"/>
      <c r="H28" s="43">
        <v>20000</v>
      </c>
    </row>
    <row r="29" spans="1:9" ht="14.85" customHeight="1" x14ac:dyDescent="0.25">
      <c r="A29" s="14">
        <v>6553</v>
      </c>
      <c r="B29" s="8" t="s">
        <v>43</v>
      </c>
      <c r="C29" s="53">
        <v>8000</v>
      </c>
      <c r="D29" s="3"/>
      <c r="E29" s="41" t="s">
        <v>7</v>
      </c>
      <c r="F29" s="50"/>
      <c r="G29" s="50"/>
      <c r="H29" s="43">
        <v>100000</v>
      </c>
    </row>
    <row r="30" spans="1:9" ht="14.85" customHeight="1" x14ac:dyDescent="0.25">
      <c r="A30" s="14">
        <v>6602</v>
      </c>
      <c r="B30" s="24" t="s">
        <v>44</v>
      </c>
      <c r="C30" s="53"/>
      <c r="D30" s="3"/>
      <c r="E30" s="41"/>
      <c r="F30" s="50"/>
      <c r="G30" s="50"/>
      <c r="H30" s="43"/>
    </row>
    <row r="31" spans="1:9" ht="14.85" customHeight="1" x14ac:dyDescent="0.25">
      <c r="A31" s="14">
        <v>6603</v>
      </c>
      <c r="B31" s="8" t="s">
        <v>45</v>
      </c>
      <c r="C31" s="53">
        <v>327060</v>
      </c>
      <c r="D31" s="3"/>
      <c r="E31" s="41"/>
      <c r="F31" s="50"/>
      <c r="G31" s="50"/>
      <c r="H31" s="43"/>
    </row>
    <row r="32" spans="1:9" ht="14.85" customHeight="1" x14ac:dyDescent="0.25">
      <c r="A32" s="14">
        <v>6605</v>
      </c>
      <c r="B32" s="8" t="s">
        <v>7</v>
      </c>
      <c r="C32" s="53">
        <v>100000</v>
      </c>
      <c r="D32" s="3"/>
      <c r="E32" s="41"/>
      <c r="F32" s="50"/>
      <c r="G32" s="50"/>
      <c r="H32" s="43"/>
    </row>
    <row r="33" spans="1:10" ht="14.85" customHeight="1" x14ac:dyDescent="0.25">
      <c r="A33" s="14">
        <v>6606</v>
      </c>
      <c r="B33" s="8" t="s">
        <v>8</v>
      </c>
      <c r="C33" s="53">
        <v>40000</v>
      </c>
      <c r="D33" s="3"/>
      <c r="E33" s="41"/>
      <c r="F33" s="50"/>
      <c r="G33" s="50"/>
      <c r="H33" s="43"/>
    </row>
    <row r="34" spans="1:10" ht="14.85" customHeight="1" thickBot="1" x14ac:dyDescent="0.3">
      <c r="A34" s="14">
        <v>6607</v>
      </c>
      <c r="B34" s="8" t="s">
        <v>46</v>
      </c>
      <c r="C34" s="53"/>
      <c r="D34" s="3"/>
      <c r="E34" s="41"/>
      <c r="F34" s="50"/>
      <c r="G34" s="59" t="s">
        <v>104</v>
      </c>
      <c r="H34" s="60">
        <f>SUM(H9:H33)</f>
        <v>2008641</v>
      </c>
    </row>
    <row r="35" spans="1:10" ht="14.85" customHeight="1" thickTop="1" x14ac:dyDescent="0.25">
      <c r="A35" s="47">
        <v>6609</v>
      </c>
      <c r="B35" s="48" t="s">
        <v>47</v>
      </c>
      <c r="C35" s="53">
        <v>245000</v>
      </c>
      <c r="D35" s="3"/>
      <c r="E35" s="25"/>
      <c r="F35" s="20"/>
      <c r="G35" s="20"/>
      <c r="H35" s="61"/>
    </row>
    <row r="36" spans="1:10" ht="14.85" customHeight="1" x14ac:dyDescent="0.25">
      <c r="A36" s="47">
        <v>6618</v>
      </c>
      <c r="B36" s="24" t="s">
        <v>48</v>
      </c>
      <c r="C36" s="53"/>
      <c r="D36" s="3"/>
      <c r="E36" s="25"/>
      <c r="F36" s="20"/>
      <c r="G36" s="20"/>
      <c r="H36" s="61"/>
    </row>
    <row r="37" spans="1:10" ht="14.85" customHeight="1" thickBot="1" x14ac:dyDescent="0.3">
      <c r="A37" s="14">
        <v>6610</v>
      </c>
      <c r="B37" s="8" t="s">
        <v>49</v>
      </c>
      <c r="C37" s="53"/>
      <c r="D37" s="3"/>
      <c r="E37" s="25"/>
      <c r="F37" s="20"/>
      <c r="G37" s="20"/>
      <c r="H37" s="61"/>
    </row>
    <row r="38" spans="1:10" ht="14.85" customHeight="1" x14ac:dyDescent="0.25">
      <c r="A38" s="47">
        <v>6611</v>
      </c>
      <c r="B38" s="48" t="s">
        <v>50</v>
      </c>
      <c r="C38" s="53"/>
      <c r="D38" s="3"/>
      <c r="E38" s="31" t="s">
        <v>105</v>
      </c>
      <c r="F38" s="32"/>
      <c r="G38" s="32"/>
      <c r="H38" s="33"/>
    </row>
    <row r="39" spans="1:10" ht="14.85" customHeight="1" x14ac:dyDescent="0.25">
      <c r="A39" s="14">
        <v>6612</v>
      </c>
      <c r="B39" s="62" t="s">
        <v>51</v>
      </c>
      <c r="C39" s="63"/>
      <c r="D39" s="3"/>
      <c r="E39" s="41" t="s">
        <v>106</v>
      </c>
      <c r="F39" s="50"/>
      <c r="G39" s="50"/>
      <c r="H39" s="43">
        <v>137000</v>
      </c>
    </row>
    <row r="40" spans="1:10" ht="14.85" customHeight="1" x14ac:dyDescent="0.25">
      <c r="A40" s="47">
        <v>6613</v>
      </c>
      <c r="B40" s="62" t="s">
        <v>52</v>
      </c>
      <c r="C40" s="53"/>
      <c r="D40" s="3"/>
      <c r="E40" s="41"/>
      <c r="F40" s="50"/>
      <c r="G40" s="50"/>
      <c r="H40" s="43"/>
    </row>
    <row r="41" spans="1:10" ht="14.85" customHeight="1" x14ac:dyDescent="0.25">
      <c r="A41" s="47">
        <v>6614</v>
      </c>
      <c r="B41" s="48" t="s">
        <v>10</v>
      </c>
      <c r="C41" s="53">
        <v>20000</v>
      </c>
      <c r="D41" s="3"/>
      <c r="E41" s="41" t="s">
        <v>107</v>
      </c>
      <c r="F41" s="50"/>
      <c r="G41" s="50"/>
      <c r="H41" s="43">
        <v>15000</v>
      </c>
    </row>
    <row r="42" spans="1:10" ht="14.85" customHeight="1" x14ac:dyDescent="0.25">
      <c r="A42" s="47">
        <v>6615</v>
      </c>
      <c r="B42" s="48" t="s">
        <v>53</v>
      </c>
      <c r="C42" s="53">
        <v>25000</v>
      </c>
      <c r="D42" s="3"/>
      <c r="E42" s="41" t="s">
        <v>108</v>
      </c>
      <c r="F42" s="50"/>
      <c r="G42" s="50"/>
      <c r="H42" s="43">
        <v>12000</v>
      </c>
    </row>
    <row r="43" spans="1:10" ht="14.85" customHeight="1" thickBot="1" x14ac:dyDescent="0.3">
      <c r="A43" s="14">
        <v>6616</v>
      </c>
      <c r="B43" s="62"/>
      <c r="C43" s="53"/>
      <c r="D43" s="3"/>
      <c r="E43" s="41"/>
      <c r="F43" s="50"/>
      <c r="G43" s="59" t="s">
        <v>104</v>
      </c>
      <c r="H43" s="60">
        <f>SUM(H39:H42)</f>
        <v>164000</v>
      </c>
    </row>
    <row r="44" spans="1:10" ht="14.85" customHeight="1" thickTop="1" thickBot="1" x14ac:dyDescent="0.3">
      <c r="A44" s="47">
        <v>6619</v>
      </c>
      <c r="B44" s="8" t="s">
        <v>11</v>
      </c>
      <c r="C44" s="53">
        <v>15000</v>
      </c>
      <c r="D44" s="3"/>
      <c r="E44" s="64"/>
      <c r="F44" s="65"/>
      <c r="G44" s="66"/>
      <c r="H44" s="67"/>
    </row>
    <row r="45" spans="1:10" ht="14.85" customHeight="1" x14ac:dyDescent="0.25">
      <c r="A45" s="14">
        <v>6620</v>
      </c>
      <c r="B45" s="8" t="s">
        <v>12</v>
      </c>
      <c r="C45" s="53">
        <v>175000</v>
      </c>
      <c r="D45" s="3"/>
      <c r="E45" s="11" t="s">
        <v>109</v>
      </c>
      <c r="F45" s="12"/>
      <c r="G45" s="12"/>
      <c r="H45" s="13"/>
      <c r="I45" s="6"/>
      <c r="J45" s="6"/>
    </row>
    <row r="46" spans="1:10" ht="14.85" customHeight="1" x14ac:dyDescent="0.25">
      <c r="A46" s="47">
        <v>6621</v>
      </c>
      <c r="B46" s="48" t="s">
        <v>54</v>
      </c>
      <c r="C46" s="68">
        <v>138056</v>
      </c>
      <c r="D46" s="3"/>
      <c r="E46" s="16"/>
      <c r="F46" s="20"/>
      <c r="G46" s="20"/>
      <c r="H46" s="61"/>
      <c r="I46" s="6"/>
      <c r="J46" s="6"/>
    </row>
    <row r="47" spans="1:10" ht="14.85" customHeight="1" x14ac:dyDescent="0.25">
      <c r="A47" s="47">
        <v>6622</v>
      </c>
      <c r="B47" s="48" t="s">
        <v>13</v>
      </c>
      <c r="C47" s="68">
        <v>166575</v>
      </c>
      <c r="D47" s="3"/>
      <c r="E47" s="16"/>
      <c r="F47" s="17"/>
      <c r="G47" s="17"/>
      <c r="H47" s="18"/>
      <c r="I47" s="6"/>
      <c r="J47" s="6"/>
    </row>
    <row r="48" spans="1:10" ht="14.85" customHeight="1" x14ac:dyDescent="0.25">
      <c r="A48" s="47">
        <v>6623</v>
      </c>
      <c r="B48" s="48" t="s">
        <v>14</v>
      </c>
      <c r="C48" s="68">
        <v>474950</v>
      </c>
      <c r="D48" s="3"/>
      <c r="E48" s="19" t="s">
        <v>110</v>
      </c>
      <c r="F48" s="20"/>
      <c r="G48" s="20"/>
      <c r="H48" s="69"/>
      <c r="I48" s="6"/>
      <c r="J48" s="6"/>
    </row>
    <row r="49" spans="1:10" ht="14.85" customHeight="1" x14ac:dyDescent="0.25">
      <c r="A49" s="47">
        <v>6625</v>
      </c>
      <c r="B49" s="8" t="s">
        <v>55</v>
      </c>
      <c r="C49" s="68">
        <v>200000</v>
      </c>
      <c r="D49" s="3"/>
      <c r="E49" s="70" t="s">
        <v>111</v>
      </c>
      <c r="F49" s="17"/>
      <c r="G49" s="17"/>
      <c r="H49" s="18"/>
      <c r="I49" s="6"/>
      <c r="J49" s="6"/>
    </row>
    <row r="50" spans="1:10" ht="14.85" customHeight="1" x14ac:dyDescent="0.25">
      <c r="A50" s="47">
        <v>6624</v>
      </c>
      <c r="B50" s="8" t="s">
        <v>56</v>
      </c>
      <c r="C50" s="68">
        <v>30000</v>
      </c>
      <c r="D50" s="3"/>
      <c r="E50" s="70"/>
      <c r="F50" s="17"/>
      <c r="G50" s="17"/>
      <c r="H50" s="18"/>
      <c r="I50" s="71"/>
      <c r="J50" s="6"/>
    </row>
    <row r="51" spans="1:10" ht="14.85" customHeight="1" x14ac:dyDescent="0.25">
      <c r="A51" s="14">
        <v>6700</v>
      </c>
      <c r="B51" s="8" t="s">
        <v>57</v>
      </c>
      <c r="C51" s="53">
        <v>15000</v>
      </c>
      <c r="D51" s="3"/>
      <c r="E51" s="72" t="s">
        <v>112</v>
      </c>
      <c r="F51" s="17"/>
      <c r="G51" s="20"/>
      <c r="H51" s="73">
        <v>42800</v>
      </c>
      <c r="I51" s="28"/>
      <c r="J51" s="74"/>
    </row>
    <row r="52" spans="1:10" ht="14.85" customHeight="1" x14ac:dyDescent="0.25">
      <c r="A52" s="14">
        <v>6705</v>
      </c>
      <c r="B52" s="8" t="s">
        <v>58</v>
      </c>
      <c r="C52" s="53">
        <v>150000</v>
      </c>
      <c r="D52" s="3"/>
      <c r="E52" s="72" t="s">
        <v>113</v>
      </c>
      <c r="F52" s="17"/>
      <c r="G52" s="20"/>
      <c r="H52" s="73">
        <v>21400</v>
      </c>
      <c r="I52" s="28"/>
      <c r="J52" s="74"/>
    </row>
    <row r="53" spans="1:10" ht="14.85" customHeight="1" x14ac:dyDescent="0.25">
      <c r="A53" s="14">
        <v>6810</v>
      </c>
      <c r="B53" s="8" t="s">
        <v>59</v>
      </c>
      <c r="C53" s="53"/>
      <c r="D53" s="3"/>
      <c r="E53" s="72" t="s">
        <v>114</v>
      </c>
      <c r="F53" s="17"/>
      <c r="G53" s="20"/>
      <c r="H53" s="73">
        <v>16050.000000000002</v>
      </c>
      <c r="I53" s="28"/>
      <c r="J53" s="74"/>
    </row>
    <row r="54" spans="1:10" ht="14.85" customHeight="1" x14ac:dyDescent="0.25">
      <c r="A54" s="14">
        <v>6860</v>
      </c>
      <c r="B54" s="8" t="s">
        <v>60</v>
      </c>
      <c r="C54" s="53"/>
      <c r="D54" s="3"/>
      <c r="E54" s="72" t="s">
        <v>115</v>
      </c>
      <c r="F54" s="17"/>
      <c r="G54" s="20"/>
      <c r="H54" s="73">
        <v>16050.000000000002</v>
      </c>
      <c r="I54" s="28"/>
      <c r="J54" s="74"/>
    </row>
    <row r="55" spans="1:10" ht="14.85" customHeight="1" x14ac:dyDescent="0.25">
      <c r="A55" s="14">
        <v>6861</v>
      </c>
      <c r="B55" s="8" t="s">
        <v>61</v>
      </c>
      <c r="C55" s="63">
        <v>30000</v>
      </c>
      <c r="D55" s="3"/>
      <c r="E55" s="72" t="s">
        <v>116</v>
      </c>
      <c r="F55" s="17"/>
      <c r="G55" s="20"/>
      <c r="H55" s="73">
        <v>10700</v>
      </c>
      <c r="I55" s="28"/>
      <c r="J55" s="74"/>
    </row>
    <row r="56" spans="1:10" ht="14.85" customHeight="1" x14ac:dyDescent="0.25">
      <c r="A56" s="14">
        <v>6820</v>
      </c>
      <c r="B56" s="8" t="s">
        <v>62</v>
      </c>
      <c r="C56" s="53">
        <v>4000</v>
      </c>
      <c r="D56" s="3"/>
      <c r="E56" s="72" t="s">
        <v>117</v>
      </c>
      <c r="F56" s="17"/>
      <c r="G56" s="20"/>
      <c r="H56" s="73">
        <v>10700</v>
      </c>
      <c r="I56" s="28"/>
      <c r="J56" s="74"/>
    </row>
    <row r="57" spans="1:10" ht="14.85" customHeight="1" x14ac:dyDescent="0.25">
      <c r="A57" s="8" t="s">
        <v>36</v>
      </c>
      <c r="B57" s="44"/>
      <c r="C57" s="53">
        <f>SUM(C18:C56)</f>
        <v>2355641</v>
      </c>
      <c r="D57" s="3"/>
      <c r="E57" s="72" t="s">
        <v>118</v>
      </c>
      <c r="F57" s="17"/>
      <c r="G57" s="75" t="s">
        <v>119</v>
      </c>
      <c r="H57" s="73">
        <v>7000</v>
      </c>
    </row>
    <row r="58" spans="1:10" ht="14.85" customHeight="1" x14ac:dyDescent="0.25">
      <c r="A58" s="8" t="s">
        <v>2</v>
      </c>
      <c r="B58" s="44"/>
      <c r="C58" s="53"/>
      <c r="D58" s="3"/>
      <c r="E58" s="72" t="s">
        <v>120</v>
      </c>
      <c r="F58" s="17"/>
      <c r="G58" s="75" t="s">
        <v>119</v>
      </c>
      <c r="H58" s="73">
        <v>7000</v>
      </c>
    </row>
    <row r="59" spans="1:10" ht="14.85" customHeight="1" x14ac:dyDescent="0.25">
      <c r="A59" s="14">
        <v>7100</v>
      </c>
      <c r="B59" s="44"/>
      <c r="C59" s="53"/>
      <c r="D59" s="3"/>
      <c r="E59" s="72"/>
      <c r="F59" s="17"/>
      <c r="G59" s="20"/>
      <c r="H59" s="73"/>
    </row>
    <row r="60" spans="1:10" ht="14.85" customHeight="1" thickBot="1" x14ac:dyDescent="0.3">
      <c r="A60" s="14">
        <v>7300</v>
      </c>
      <c r="B60" s="8" t="s">
        <v>63</v>
      </c>
      <c r="C60" s="53"/>
      <c r="D60" s="3"/>
      <c r="E60" s="16"/>
      <c r="F60" s="17"/>
      <c r="G60" s="76" t="s">
        <v>104</v>
      </c>
      <c r="H60" s="77">
        <f>SUM(H48:H58)</f>
        <v>131700</v>
      </c>
      <c r="I60" s="28"/>
    </row>
    <row r="61" spans="1:10" ht="14.85" customHeight="1" thickTop="1" x14ac:dyDescent="0.25">
      <c r="A61" s="14">
        <v>7320</v>
      </c>
      <c r="B61" s="8" t="s">
        <v>15</v>
      </c>
      <c r="C61" s="53">
        <v>3000</v>
      </c>
      <c r="D61" s="3"/>
      <c r="E61" s="16"/>
      <c r="F61" s="17"/>
      <c r="G61" s="17"/>
      <c r="H61" s="78"/>
      <c r="I61" s="28"/>
    </row>
    <row r="62" spans="1:10" ht="14.85" customHeight="1" thickBot="1" x14ac:dyDescent="0.3">
      <c r="A62" s="14">
        <v>7321</v>
      </c>
      <c r="B62" s="48" t="s">
        <v>64</v>
      </c>
      <c r="C62" s="53"/>
      <c r="D62" s="3"/>
      <c r="E62" s="79"/>
      <c r="F62" s="29"/>
      <c r="G62" s="80"/>
      <c r="H62" s="81"/>
    </row>
    <row r="63" spans="1:10" ht="14.85" customHeight="1" x14ac:dyDescent="0.25">
      <c r="A63" s="14">
        <v>7400</v>
      </c>
      <c r="B63" s="8" t="s">
        <v>65</v>
      </c>
      <c r="C63" s="53">
        <v>10000</v>
      </c>
      <c r="D63" s="3"/>
      <c r="E63" s="11" t="s">
        <v>121</v>
      </c>
      <c r="F63" s="12"/>
      <c r="G63" s="12"/>
      <c r="H63" s="13"/>
    </row>
    <row r="64" spans="1:10" ht="14.85" customHeight="1" x14ac:dyDescent="0.25">
      <c r="A64" s="14">
        <v>7420</v>
      </c>
      <c r="B64" s="8" t="s">
        <v>66</v>
      </c>
      <c r="C64" s="53"/>
      <c r="D64" s="3"/>
      <c r="E64" s="16"/>
      <c r="F64" s="20"/>
      <c r="G64" s="20"/>
      <c r="H64" s="61"/>
    </row>
    <row r="65" spans="1:8" ht="14.85" customHeight="1" x14ac:dyDescent="0.25">
      <c r="A65" s="14">
        <v>7710</v>
      </c>
      <c r="B65" s="8" t="s">
        <v>67</v>
      </c>
      <c r="C65" s="53">
        <v>15000</v>
      </c>
      <c r="D65" s="3"/>
      <c r="E65" s="16"/>
      <c r="F65" s="17"/>
      <c r="G65" s="17"/>
      <c r="H65" s="18"/>
    </row>
    <row r="66" spans="1:8" ht="14.85" customHeight="1" thickBot="1" x14ac:dyDescent="0.3">
      <c r="A66" s="14">
        <v>7750</v>
      </c>
      <c r="B66" s="8" t="s">
        <v>16</v>
      </c>
      <c r="C66" s="53">
        <v>14000</v>
      </c>
      <c r="D66" s="3"/>
      <c r="E66" s="82" t="s">
        <v>122</v>
      </c>
      <c r="F66" s="76"/>
      <c r="G66" s="83"/>
      <c r="H66" s="84">
        <v>30000</v>
      </c>
    </row>
    <row r="67" spans="1:8" ht="14.85" customHeight="1" thickTop="1" thickBot="1" x14ac:dyDescent="0.3">
      <c r="A67" s="14">
        <v>7770</v>
      </c>
      <c r="B67" s="24" t="s">
        <v>68</v>
      </c>
      <c r="C67" s="53">
        <v>2000</v>
      </c>
      <c r="D67" s="3"/>
      <c r="E67" s="85"/>
      <c r="F67" s="29"/>
      <c r="G67" s="29"/>
      <c r="H67" s="30"/>
    </row>
    <row r="68" spans="1:8" ht="14.85" customHeight="1" thickBot="1" x14ac:dyDescent="0.3">
      <c r="A68" s="14">
        <v>7790</v>
      </c>
      <c r="B68" s="8" t="s">
        <v>69</v>
      </c>
      <c r="C68" s="53"/>
      <c r="D68" s="3"/>
      <c r="E68" s="86" t="s">
        <v>130</v>
      </c>
      <c r="F68" s="87"/>
      <c r="G68" s="87"/>
      <c r="H68" s="88"/>
    </row>
    <row r="69" spans="1:8" ht="14.85" customHeight="1" thickBot="1" x14ac:dyDescent="0.3">
      <c r="A69" s="47">
        <v>7830</v>
      </c>
      <c r="B69" s="48" t="s">
        <v>17</v>
      </c>
      <c r="C69" s="53">
        <v>30000</v>
      </c>
      <c r="D69" s="3"/>
      <c r="E69" s="89" t="s">
        <v>123</v>
      </c>
      <c r="F69" s="90">
        <v>2380</v>
      </c>
      <c r="G69" s="91"/>
      <c r="H69" s="92" t="e">
        <f>SUMIF([1]Balanse!A:A,F69,[1]Balanse!C:C)</f>
        <v>#VALUE!</v>
      </c>
    </row>
    <row r="70" spans="1:8" ht="14.85" customHeight="1" thickBot="1" x14ac:dyDescent="0.3">
      <c r="A70" s="47"/>
      <c r="B70" s="48"/>
      <c r="C70" s="53"/>
      <c r="D70" s="3"/>
      <c r="E70" s="19" t="s">
        <v>124</v>
      </c>
      <c r="F70" s="93">
        <v>1922</v>
      </c>
      <c r="G70" s="94"/>
      <c r="H70" s="92" t="e">
        <f>SUMIF([1]Balanse!A:A,F70,[1]Balanse!C:C)</f>
        <v>#VALUE!</v>
      </c>
    </row>
    <row r="71" spans="1:8" ht="14.85" customHeight="1" thickBot="1" x14ac:dyDescent="0.3">
      <c r="A71" s="14"/>
      <c r="B71" s="8"/>
      <c r="C71" s="63">
        <f>SUM(C59:C69)</f>
        <v>74000</v>
      </c>
      <c r="D71" s="3"/>
      <c r="E71" s="19" t="s">
        <v>125</v>
      </c>
      <c r="F71" s="93">
        <v>1921</v>
      </c>
      <c r="G71" s="94"/>
      <c r="H71" s="92" t="e">
        <f>SUMIF([1]Balanse!A:A,F71,[1]Balanse!C:C)</f>
        <v>#VALUE!</v>
      </c>
    </row>
    <row r="72" spans="1:8" ht="14.85" customHeight="1" x14ac:dyDescent="0.25">
      <c r="A72" s="8" t="s">
        <v>70</v>
      </c>
      <c r="B72" s="44"/>
      <c r="C72" s="53">
        <f>C16+C57+C71</f>
        <v>2561341</v>
      </c>
      <c r="D72" s="3"/>
      <c r="E72" s="19" t="s">
        <v>126</v>
      </c>
      <c r="F72" s="95">
        <v>1920</v>
      </c>
      <c r="G72" s="20"/>
      <c r="H72" s="92" t="e">
        <f>SUMIF([1]Balanse!A:A,F72,[1]Balanse!C:C)</f>
        <v>#VALUE!</v>
      </c>
    </row>
    <row r="73" spans="1:8" ht="14.85" customHeight="1" thickBot="1" x14ac:dyDescent="0.3">
      <c r="A73" s="96"/>
      <c r="B73" s="97"/>
      <c r="C73" s="53"/>
      <c r="D73" s="3"/>
      <c r="E73" s="79"/>
      <c r="F73" s="98"/>
      <c r="G73" s="29"/>
      <c r="H73" s="99"/>
    </row>
    <row r="74" spans="1:8" ht="14.85" customHeight="1" x14ac:dyDescent="0.25">
      <c r="A74" s="8" t="s">
        <v>18</v>
      </c>
      <c r="B74" s="44"/>
      <c r="C74" s="53">
        <f>C12-C72</f>
        <v>315859</v>
      </c>
      <c r="D74" s="3"/>
      <c r="E74" s="11" t="s">
        <v>127</v>
      </c>
      <c r="F74" s="12"/>
      <c r="G74" s="12"/>
      <c r="H74" s="13"/>
    </row>
    <row r="75" spans="1:8" ht="14.85" customHeight="1" x14ac:dyDescent="0.25">
      <c r="A75" s="14">
        <v>8050</v>
      </c>
      <c r="B75" s="8" t="s">
        <v>19</v>
      </c>
      <c r="C75" s="53"/>
      <c r="D75" s="3"/>
      <c r="E75" s="25"/>
      <c r="F75" s="20"/>
      <c r="G75" s="20"/>
      <c r="H75" s="61"/>
    </row>
    <row r="76" spans="1:8" ht="14.85" customHeight="1" x14ac:dyDescent="0.25">
      <c r="A76" s="14">
        <v>8055</v>
      </c>
      <c r="B76" s="8" t="s">
        <v>71</v>
      </c>
      <c r="C76" s="53">
        <v>15000</v>
      </c>
      <c r="D76" s="3"/>
      <c r="E76" s="19" t="s">
        <v>128</v>
      </c>
      <c r="F76" s="100"/>
      <c r="G76" s="94"/>
      <c r="H76" s="101">
        <v>74000</v>
      </c>
    </row>
    <row r="77" spans="1:8" ht="14.85" customHeight="1" x14ac:dyDescent="0.25">
      <c r="A77" s="14">
        <v>8056</v>
      </c>
      <c r="B77" s="102" t="s">
        <v>20</v>
      </c>
      <c r="C77" s="53"/>
      <c r="D77" s="3"/>
      <c r="E77" s="19"/>
      <c r="F77" s="100"/>
      <c r="G77" s="94"/>
      <c r="H77" s="101"/>
    </row>
    <row r="78" spans="1:8" ht="14.85" customHeight="1" x14ac:dyDescent="0.25">
      <c r="A78" s="14">
        <v>8152</v>
      </c>
      <c r="B78" s="8" t="s">
        <v>72</v>
      </c>
      <c r="C78" s="53">
        <v>35000</v>
      </c>
      <c r="D78" s="103"/>
      <c r="E78" s="19" t="s">
        <v>129</v>
      </c>
      <c r="F78" s="100"/>
      <c r="G78" s="94"/>
      <c r="H78" s="101">
        <v>30000</v>
      </c>
    </row>
    <row r="79" spans="1:8" ht="14.85" customHeight="1" x14ac:dyDescent="0.25">
      <c r="A79" s="14">
        <v>8155</v>
      </c>
      <c r="B79" s="8" t="s">
        <v>73</v>
      </c>
      <c r="C79" s="53"/>
      <c r="D79" s="103"/>
      <c r="E79" s="19"/>
      <c r="F79" s="100"/>
      <c r="G79" s="94"/>
      <c r="H79" s="101"/>
    </row>
    <row r="80" spans="1:8" ht="14.85" customHeight="1" x14ac:dyDescent="0.25">
      <c r="A80" s="104"/>
      <c r="B80" s="44"/>
      <c r="C80" s="105">
        <f>SUM(C75+C76+C77-C79-C78)*-1</f>
        <v>20000</v>
      </c>
      <c r="D80" s="3"/>
      <c r="E80" s="19" t="s">
        <v>17</v>
      </c>
      <c r="F80" s="106"/>
      <c r="G80" s="94"/>
      <c r="H80" s="101">
        <v>30000</v>
      </c>
    </row>
    <row r="81" spans="1:8" ht="14.85" customHeight="1" thickBot="1" x14ac:dyDescent="0.3">
      <c r="A81" s="8" t="s">
        <v>74</v>
      </c>
      <c r="B81" s="44"/>
      <c r="C81" s="105">
        <f>SUM(C74-C80)</f>
        <v>295859</v>
      </c>
      <c r="D81" s="3"/>
      <c r="E81" s="79"/>
      <c r="F81" s="107"/>
      <c r="G81" s="29"/>
      <c r="H81" s="99"/>
    </row>
    <row r="82" spans="1:8" ht="14.85" customHeight="1" x14ac:dyDescent="0.25">
      <c r="A82" s="8" t="s">
        <v>21</v>
      </c>
      <c r="B82" s="44"/>
      <c r="C82" s="53">
        <f>SUM(C81)</f>
        <v>295859</v>
      </c>
      <c r="D82" s="3"/>
    </row>
    <row r="83" spans="1:8" ht="14.85" customHeight="1" x14ac:dyDescent="0.25">
      <c r="A83" s="108" t="s">
        <v>75</v>
      </c>
      <c r="B83" s="109"/>
      <c r="C83" s="53">
        <f>SUM(C82)</f>
        <v>295859</v>
      </c>
      <c r="D83" s="3"/>
    </row>
    <row r="84" spans="1:8" x14ac:dyDescent="0.25">
      <c r="C84" s="110"/>
    </row>
    <row r="85" spans="1:8" x14ac:dyDescent="0.25">
      <c r="C85" s="110"/>
    </row>
    <row r="86" spans="1:8" x14ac:dyDescent="0.25">
      <c r="C86" s="110"/>
    </row>
    <row r="87" spans="1:8" x14ac:dyDescent="0.25">
      <c r="C87" s="110"/>
    </row>
    <row r="88" spans="1:8" x14ac:dyDescent="0.25">
      <c r="C88" s="110"/>
    </row>
    <row r="89" spans="1:8" x14ac:dyDescent="0.25">
      <c r="C89" s="110"/>
    </row>
    <row r="90" spans="1:8" x14ac:dyDescent="0.25">
      <c r="C90" s="110"/>
    </row>
    <row r="91" spans="1:8" x14ac:dyDescent="0.25">
      <c r="C91" s="110"/>
    </row>
    <row r="92" spans="1:8" x14ac:dyDescent="0.25">
      <c r="C92" s="110"/>
    </row>
    <row r="93" spans="1:8" x14ac:dyDescent="0.25">
      <c r="C93" s="110"/>
    </row>
    <row r="94" spans="1:8" x14ac:dyDescent="0.25">
      <c r="C94" s="110"/>
    </row>
  </sheetData>
  <pageMargins left="0.7" right="0.7" top="0.75" bottom="0.75" header="0.3" footer="0.3"/>
  <pageSetup paperSize="9" scale="81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Budsjett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 Eksund</dc:creator>
  <cp:lastModifiedBy>Per Olin</cp:lastModifiedBy>
  <cp:lastPrinted>2022-03-07T13:37:18Z</cp:lastPrinted>
  <dcterms:created xsi:type="dcterms:W3CDTF">2022-03-03T08:26:32Z</dcterms:created>
  <dcterms:modified xsi:type="dcterms:W3CDTF">2022-03-07T15:16:18Z</dcterms:modified>
</cp:coreProperties>
</file>