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ian-Ozzy\Desktop\Velforeningen\"/>
    </mc:Choice>
  </mc:AlternateContent>
  <bookViews>
    <workbookView xWindow="0" yWindow="0" windowWidth="2370" windowHeight="0"/>
  </bookViews>
  <sheets>
    <sheet name="2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3" i="1" l="1"/>
  <c r="C83" i="1"/>
  <c r="C76" i="1"/>
  <c r="D75" i="1"/>
  <c r="C75" i="1"/>
  <c r="I65" i="1"/>
  <c r="D17" i="1" s="1"/>
  <c r="D19" i="1" s="1"/>
  <c r="D76" i="1" s="1"/>
  <c r="D62" i="1"/>
  <c r="C62" i="1"/>
  <c r="I47" i="1"/>
  <c r="I37" i="1"/>
  <c r="J23" i="1"/>
  <c r="C14" i="1"/>
  <c r="C78" i="1" s="1"/>
  <c r="C84" i="1" s="1"/>
  <c r="C85" i="1" s="1"/>
  <c r="C87" i="1" s="1"/>
  <c r="J13" i="1"/>
  <c r="I6" i="1"/>
  <c r="D6" i="1"/>
  <c r="I5" i="1"/>
  <c r="D7" i="1" s="1"/>
  <c r="I4" i="1"/>
  <c r="D14" i="1" l="1"/>
  <c r="D78" i="1" s="1"/>
  <c r="D84" i="1" s="1"/>
  <c r="D85" i="1" s="1"/>
  <c r="D87" i="1" s="1"/>
  <c r="F1" i="1" s="1"/>
</calcChain>
</file>

<file path=xl/comments1.xml><?xml version="1.0" encoding="utf-8"?>
<comments xmlns="http://schemas.openxmlformats.org/spreadsheetml/2006/main">
  <authors>
    <author>Irene Haugen</author>
    <author>Jostein Kleiven</author>
    <author>Kasserer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</rPr>
          <t>Irene Haugen:</t>
        </r>
        <r>
          <rPr>
            <sz val="9"/>
            <color indexed="81"/>
            <rFont val="Tahoma"/>
            <family val="2"/>
          </rPr>
          <t xml:space="preserve">
70% av konto 6342
Hvam IL faktureres 70% av kostnad strøm fra Idrettsbanen 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Irene Haugen:</t>
        </r>
        <r>
          <rPr>
            <sz val="9"/>
            <color indexed="81"/>
            <rFont val="Tahoma"/>
            <family val="2"/>
          </rPr>
          <t xml:space="preserve">
Innbetales NV ved oppstart av bygging ny skole
</t>
        </r>
      </text>
    </comment>
    <comment ref="B39" authorId="1" shapeId="0">
      <text>
        <r>
          <rPr>
            <b/>
            <sz val="9"/>
            <color indexed="81"/>
            <rFont val="Tahoma"/>
            <family val="2"/>
          </rPr>
          <t>Jostein Kleiven:</t>
        </r>
        <r>
          <rPr>
            <sz val="9"/>
            <color indexed="81"/>
            <rFont val="Tahoma"/>
            <family val="2"/>
          </rPr>
          <t xml:space="preserve">
Herav 25' med tanke på turstien til Hvamsetra.</t>
        </r>
      </text>
    </comment>
    <comment ref="D43" authorId="1" shapeId="0">
      <text>
        <r>
          <rPr>
            <b/>
            <sz val="9"/>
            <color indexed="81"/>
            <rFont val="Tahoma"/>
            <family val="2"/>
          </rPr>
          <t>Jostein Kleiven:</t>
        </r>
        <r>
          <rPr>
            <sz val="9"/>
            <color indexed="81"/>
            <rFont val="Tahoma"/>
            <family val="2"/>
          </rPr>
          <t xml:space="preserve">
Brudekket og rekkverk...</t>
        </r>
      </text>
    </comment>
    <comment ref="D45" authorId="2" shapeId="0">
      <text>
        <r>
          <rPr>
            <b/>
            <sz val="9"/>
            <color indexed="81"/>
            <rFont val="Tahoma"/>
            <family val="2"/>
          </rPr>
          <t>Kasserer:</t>
        </r>
        <r>
          <rPr>
            <sz val="9"/>
            <color indexed="81"/>
            <rFont val="Tahoma"/>
            <family val="2"/>
          </rPr>
          <t xml:space="preserve">
10.000 løypepenger 10.000 bidrag til løypeutstyr</t>
        </r>
      </text>
    </comment>
  </commentList>
</comments>
</file>

<file path=xl/sharedStrings.xml><?xml version="1.0" encoding="utf-8"?>
<sst xmlns="http://schemas.openxmlformats.org/spreadsheetml/2006/main" count="138" uniqueCount="129">
  <si>
    <t xml:space="preserve"> </t>
  </si>
  <si>
    <t>Kontonavn</t>
  </si>
  <si>
    <t>Regnskap 2019</t>
  </si>
  <si>
    <t>Budsjett 2020</t>
  </si>
  <si>
    <t xml:space="preserve">Budsjett 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</si>
  <si>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</si>
  <si>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</si>
  <si>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</si>
  <si>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</si>
  <si>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</si>
  <si>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</si>
  <si>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Totalt antall medlemmer:</t>
  </si>
  <si>
    <t>Viderefakturering av strøm</t>
  </si>
  <si>
    <t>Fratrekk dugnad:</t>
  </si>
  <si>
    <t>Medlemskontingent</t>
  </si>
  <si>
    <t>Dugnadsinnsats</t>
  </si>
  <si>
    <t>Fratrekk dugnad i 2020 er lik som for 2019 dvs. Kr 250,- per dugnad.</t>
  </si>
  <si>
    <t>Momskompensasjon</t>
  </si>
  <si>
    <t>Note3: Drift og vedlikehold av anlegg:</t>
  </si>
  <si>
    <t xml:space="preserve">Vederlag ny international Skole </t>
  </si>
  <si>
    <t>øremerkes asfaltering</t>
  </si>
  <si>
    <t>(60 meter a 4 meter bredde ca 60.000)</t>
  </si>
  <si>
    <t xml:space="preserve">Settes på egen konto </t>
  </si>
  <si>
    <t>Purregebyr</t>
  </si>
  <si>
    <t>øremerkes for fremtidige lekeplasser</t>
  </si>
  <si>
    <t>av overskudd i året(minimum)</t>
  </si>
  <si>
    <t>øremerkes fremtidig veilys</t>
  </si>
  <si>
    <t>Salgs- og driftsinntekt dekningsbidrag</t>
  </si>
  <si>
    <t xml:space="preserve">    </t>
  </si>
  <si>
    <t>Vedlikehold sikring av gangstier</t>
  </si>
  <si>
    <t>Lønnskostnad</t>
  </si>
  <si>
    <t>Vedlikehold sentrumsområdet</t>
  </si>
  <si>
    <t>Godtgj. til styre- og</t>
  </si>
  <si>
    <t>Gaver styremedlemmer</t>
  </si>
  <si>
    <t>Vår dugnad</t>
  </si>
  <si>
    <t>sum godtgjørelse</t>
  </si>
  <si>
    <t>Høst dugnad</t>
  </si>
  <si>
    <t>Driftskostn. og av- og nedskrivinger</t>
  </si>
  <si>
    <t>Søppeltømming 105 søppelkasser tømmes hver uke.</t>
  </si>
  <si>
    <t>Avskrivning lekeapparater</t>
  </si>
  <si>
    <t>Gressklipping</t>
  </si>
  <si>
    <t xml:space="preserve">Andel lys Neskollen </t>
  </si>
  <si>
    <t>Tilsyn/vedlikehold lekeplasser</t>
  </si>
  <si>
    <t>Snørydding</t>
  </si>
  <si>
    <t>ny sum 2019</t>
  </si>
  <si>
    <t>Lys  målenr PG14476466knr</t>
  </si>
  <si>
    <r>
      <t xml:space="preserve">Strøm Neskollen </t>
    </r>
    <r>
      <rPr>
        <b/>
        <sz val="8"/>
        <color theme="1"/>
        <rFont val="Calibri"/>
        <family val="2"/>
        <scheme val="minor"/>
      </rPr>
      <t>(fast avgift + forbruk)</t>
    </r>
  </si>
  <si>
    <t>Fordeling 70%-30% Hvam Il / Neskollen Velf.</t>
  </si>
  <si>
    <t>Leie maskiner</t>
  </si>
  <si>
    <t>Strøm Veglys til Nes kommune</t>
  </si>
  <si>
    <t>Leie datasystem</t>
  </si>
  <si>
    <t>Hjelpeverktøy</t>
  </si>
  <si>
    <t>Vedlikehold maskiner</t>
  </si>
  <si>
    <t>Internett (Neskollen portalen + data utstyr)</t>
  </si>
  <si>
    <t>Datautstyr hjemmeside</t>
  </si>
  <si>
    <t>Diverse vedlikehold/reparasjon (konto 6620)</t>
  </si>
  <si>
    <t>Rapport / trefelling</t>
  </si>
  <si>
    <t>Løypepenger</t>
  </si>
  <si>
    <t>Programvare årlig vedlikeh.</t>
  </si>
  <si>
    <t>Vedlikehold lekeplasser</t>
  </si>
  <si>
    <t>Drenering/veg</t>
  </si>
  <si>
    <t>Nes Bygdeservice avtale vintervedlikehold</t>
  </si>
  <si>
    <t>Vedlikehold veilysanlegg</t>
  </si>
  <si>
    <t>Vårdugnad</t>
  </si>
  <si>
    <t>Totalt:</t>
  </si>
  <si>
    <t>Vedlikehold og sikring av gangstier mm</t>
  </si>
  <si>
    <t>Kostnad Asfaltering</t>
  </si>
  <si>
    <t xml:space="preserve">Høst dugnad </t>
  </si>
  <si>
    <t>avsette for fremtidig lekeplasser</t>
  </si>
  <si>
    <t>Note 4: Kontorhold og administrasjon:</t>
  </si>
  <si>
    <t>Vedlikehold/sentrumsområdet</t>
  </si>
  <si>
    <t>Ekstern regnskapsførsel - SPAREBANK 1</t>
  </si>
  <si>
    <t>Avsetning framtidig asfaltering</t>
  </si>
  <si>
    <t>Ekstern revisjon - Årnes Revisjon</t>
  </si>
  <si>
    <t>Veglys kommunen</t>
  </si>
  <si>
    <t>Kontorrekvisita, edb kostnad</t>
  </si>
  <si>
    <t>Reparasjon og vedlikehold</t>
  </si>
  <si>
    <t>Note 5: Styrehonorarer:</t>
  </si>
  <si>
    <t>Avtale tilsyn lekeplasser</t>
  </si>
  <si>
    <t>Avtale tømming søppel</t>
  </si>
  <si>
    <t>Avtale klipping</t>
  </si>
  <si>
    <t>Pott for tapt arbeidsfortjeneste i forbindelse med møter/befaring dagtid</t>
  </si>
  <si>
    <t>Vintervedlikehold utover kontrakt</t>
  </si>
  <si>
    <t>(Kr 500,- pr time etter dokumentasjon/reiseregning, skal være avtalt med styret)</t>
  </si>
  <si>
    <t>Reparasjon vedlikehold vei</t>
  </si>
  <si>
    <t>Revisjonshonorar</t>
  </si>
  <si>
    <t>Styreleder</t>
  </si>
  <si>
    <t>Regnskapshonorar</t>
  </si>
  <si>
    <t>Nestleder</t>
  </si>
  <si>
    <t>Sekretær</t>
  </si>
  <si>
    <t>data edb kostnad</t>
  </si>
  <si>
    <t>Møte kurs oppdateringer</t>
  </si>
  <si>
    <t>Kasserer</t>
  </si>
  <si>
    <t>Diverse arrangement</t>
  </si>
  <si>
    <t>Styremedlem 1</t>
  </si>
  <si>
    <t>kontorkostnad/trykksak</t>
  </si>
  <si>
    <t>Styremedlem 2</t>
  </si>
  <si>
    <t>Varamedlem 1</t>
  </si>
  <si>
    <t>+ 5 møter</t>
  </si>
  <si>
    <t>Annen driftskostnad</t>
  </si>
  <si>
    <t>Varamedlem 2</t>
  </si>
  <si>
    <t>Salgskostnad</t>
  </si>
  <si>
    <t>Reklamekostnad</t>
  </si>
  <si>
    <t xml:space="preserve">Annonsering </t>
  </si>
  <si>
    <t>Kontingent mv</t>
  </si>
  <si>
    <t>Note 6: Diverse arrangementer:</t>
  </si>
  <si>
    <t>Styremøter</t>
  </si>
  <si>
    <t>Eiendomsinformasjon</t>
  </si>
  <si>
    <t>Støtte til lokale arrangementer/tiltak</t>
  </si>
  <si>
    <t>Gebyrer og salærer</t>
  </si>
  <si>
    <t>Annen kostnad, fradragsberettiget</t>
  </si>
  <si>
    <t>Tap på fordringer</t>
  </si>
  <si>
    <t>Driftskonto</t>
  </si>
  <si>
    <t>Øremerket Asfalt</t>
  </si>
  <si>
    <t>Øremerket Veilysanlegg</t>
  </si>
  <si>
    <t>Driftskostnader</t>
  </si>
  <si>
    <t>Øremerket lekeplasser</t>
  </si>
  <si>
    <t>Driftsresultat</t>
  </si>
  <si>
    <t>Note 9: Annen Driftskostnad</t>
  </si>
  <si>
    <t>Annen renteinntekt</t>
  </si>
  <si>
    <t>Rente/gebyr inntekter kunder</t>
  </si>
  <si>
    <t>Kontingenter/Eiendomsinfo/styremøter</t>
  </si>
  <si>
    <t>Inkasso/ rettsomkostninger</t>
  </si>
  <si>
    <t>inkassoomk utl.begj/forliksråd</t>
  </si>
  <si>
    <t>rentekostnad leverandørgjeld</t>
  </si>
  <si>
    <t>Ordinært resultat før skattekostnad</t>
  </si>
  <si>
    <t>Ordinært resultat</t>
  </si>
  <si>
    <t xml:space="preserve">Årsresultat </t>
  </si>
  <si>
    <t>Note 8: Kontooversikt DNB 31.01.2020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</si>
</sst>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 &quot;kr&quot;\ * #,##0.00_ ;_ &quot;kr&quot;\ * \-#,##0.00_ ;_ &quot;kr&quot;\ * &quot;-&quot;??_ ;_ @_ "/>
    <numFmt numFmtId="164" formatCode="_-&quot;kr&quot;\ * #,##0.00_-;\-&quot;kr&quot;\ * #,##0.00_-;_-&quot;kr&quot;\ * &quot;-&quot;??_-;_-@_-"/>
    <numFmt numFmtId="165" formatCode="_-* #,##0.00_-;\-* #,##0.00_-;_-* &quot;-&quot;??_-;_-@_-"/>
    <numFmt numFmtId="166" formatCode="????"/>
    <numFmt numFmtId="167" formatCode="_ [$kr-414]\ * #,##0.00_ ;_ [$kr-414]\ * \-#,##0.00_ ;_ [$kr-414]\ * &quot;-&quot;??_ ;_ @_ "/>
    <numFmt numFmtId="168" formatCode="?,??0.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99"/>
      <name val="Calibri"/>
      <family val="2"/>
      <scheme val="minor"/>
    </font>
    <font>
      <b/>
      <sz val="8"/>
      <color indexed="8"/>
      <name val="Arial Narrow"/>
      <family val="2"/>
    </font>
    <font>
      <sz val="8"/>
      <color theme="1"/>
      <name val="Arial Narrow"/>
      <family val="2"/>
    </font>
    <font>
      <sz val="12"/>
      <color rgb="FF000099"/>
      <name val="Arial Narrow"/>
      <family val="2"/>
    </font>
    <font>
      <b/>
      <sz val="9"/>
      <color indexed="8"/>
      <name val="Arial Narrow"/>
      <family val="2"/>
    </font>
    <font>
      <b/>
      <sz val="12"/>
      <color rgb="FF000099"/>
      <name val="Arial Narrow"/>
      <family val="2"/>
    </font>
    <font>
      <b/>
      <sz val="9"/>
      <name val="Arial Narrow"/>
      <family val="2"/>
    </font>
    <font>
      <b/>
      <sz val="11"/>
      <name val="Calibri"/>
      <family val="2"/>
      <scheme val="minor"/>
    </font>
    <font>
      <b/>
      <sz val="9"/>
      <color theme="1"/>
      <name val="Arial Narrow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5" tint="-0.499984740745262"/>
      <name val="Arial Narrow"/>
      <family val="2"/>
    </font>
    <font>
      <sz val="11"/>
      <color theme="0" tint="-0.34998626667073579"/>
      <name val="Calibri"/>
      <family val="2"/>
      <scheme val="minor"/>
    </font>
    <font>
      <b/>
      <sz val="8"/>
      <color theme="1"/>
      <name val="Arial Narrow"/>
      <family val="2"/>
    </font>
    <font>
      <sz val="9"/>
      <color rgb="FFFF0000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b/>
      <i/>
      <sz val="12"/>
      <color rgb="FF000099"/>
      <name val="Arial Narrow"/>
      <family val="2"/>
    </font>
    <font>
      <sz val="9"/>
      <color theme="1"/>
      <name val="Calibri"/>
      <family val="2"/>
      <scheme val="minor"/>
    </font>
    <font>
      <b/>
      <i/>
      <sz val="9"/>
      <color indexed="8"/>
      <name val="Arial Narrow"/>
      <family val="2"/>
    </font>
    <font>
      <sz val="9"/>
      <color indexed="8"/>
      <name val="Arial Narrow"/>
      <family val="2"/>
    </font>
    <font>
      <b/>
      <sz val="12"/>
      <color indexed="8"/>
      <name val="Arial Narrow"/>
      <family val="2"/>
    </font>
    <font>
      <b/>
      <sz val="12"/>
      <color theme="1"/>
      <name val="Calibri"/>
      <family val="2"/>
      <scheme val="minor"/>
    </font>
    <font>
      <b/>
      <sz val="10"/>
      <color rgb="FF002060"/>
      <name val="Arial Narrow"/>
      <family val="2"/>
    </font>
    <font>
      <sz val="9"/>
      <color rgb="FF000099"/>
      <name val="Arial Narrow"/>
      <family val="2"/>
    </font>
    <font>
      <b/>
      <sz val="11"/>
      <color rgb="FF00B050"/>
      <name val="Calibri"/>
      <family val="2"/>
      <scheme val="minor"/>
    </font>
    <font>
      <sz val="11"/>
      <color rgb="FF00009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0" fillId="2" borderId="1" xfId="0" applyFill="1" applyBorder="1" applyAlignment="1">
      <alignment horizontal="center"/>
    </xf>
    <xf numFmtId="164" fontId="0" fillId="0" borderId="1" xfId="2" applyFont="1" applyBorder="1" applyAlignment="1">
      <alignment horizontal="center"/>
    </xf>
    <xf numFmtId="0" fontId="0" fillId="3" borderId="0" xfId="0" applyFill="1" applyAlignment="1">
      <alignment horizontal="center"/>
    </xf>
    <xf numFmtId="44" fontId="0" fillId="4" borderId="0" xfId="0" applyNumberFormat="1" applyFill="1"/>
    <xf numFmtId="0" fontId="3" fillId="0" borderId="0" xfId="0" applyFont="1"/>
    <xf numFmtId="0" fontId="3" fillId="0" borderId="0" xfId="0" applyFont="1" applyAlignment="1">
      <alignment horizontal="center"/>
    </xf>
    <xf numFmtId="165" fontId="5" fillId="0" borderId="1" xfId="1" applyFont="1" applyBorder="1" applyAlignment="1">
      <alignment horizontal="center"/>
    </xf>
    <xf numFmtId="0" fontId="6" fillId="0" borderId="1" xfId="0" applyFont="1" applyBorder="1"/>
    <xf numFmtId="44" fontId="0" fillId="0" borderId="1" xfId="0" applyNumberFormat="1" applyBorder="1"/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8" fillId="0" borderId="1" xfId="1" applyNumberFormat="1" applyFont="1" applyBorder="1" applyAlignment="1">
      <alignment horizontal="center"/>
    </xf>
    <xf numFmtId="44" fontId="3" fillId="0" borderId="1" xfId="0" applyNumberFormat="1" applyFont="1" applyBorder="1"/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center"/>
    </xf>
    <xf numFmtId="164" fontId="0" fillId="0" borderId="0" xfId="2" applyFont="1" applyAlignment="1">
      <alignment horizontal="center"/>
    </xf>
    <xf numFmtId="164" fontId="0" fillId="0" borderId="6" xfId="2" applyFont="1" applyBorder="1" applyAlignment="1">
      <alignment horizontal="center"/>
    </xf>
    <xf numFmtId="10" fontId="0" fillId="0" borderId="0" xfId="3" applyNumberFormat="1" applyFont="1"/>
    <xf numFmtId="44" fontId="10" fillId="0" borderId="1" xfId="1" applyNumberFormat="1" applyFont="1" applyBorder="1" applyAlignment="1">
      <alignment horizontal="right" vertical="top"/>
    </xf>
    <xf numFmtId="164" fontId="9" fillId="5" borderId="1" xfId="2" applyFont="1" applyFill="1" applyBorder="1" applyAlignment="1">
      <alignment horizontal="center"/>
    </xf>
    <xf numFmtId="44" fontId="8" fillId="0" borderId="1" xfId="1" applyNumberFormat="1" applyFont="1" applyBorder="1" applyAlignment="1">
      <alignment horizontal="right" vertical="top"/>
    </xf>
    <xf numFmtId="0" fontId="0" fillId="0" borderId="5" xfId="0" applyBorder="1" applyAlignment="1">
      <alignment horizontal="center"/>
    </xf>
    <xf numFmtId="164" fontId="0" fillId="0" borderId="7" xfId="2" applyFont="1" applyBorder="1" applyAlignment="1">
      <alignment horizontal="center"/>
    </xf>
    <xf numFmtId="2" fontId="0" fillId="0" borderId="0" xfId="0" applyNumberFormat="1"/>
    <xf numFmtId="44" fontId="0" fillId="0" borderId="0" xfId="0" applyNumberFormat="1"/>
    <xf numFmtId="0" fontId="11" fillId="0" borderId="8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4" fontId="12" fillId="0" borderId="1" xfId="2" applyNumberFormat="1" applyFont="1" applyBorder="1" applyAlignment="1">
      <alignment horizontal="center"/>
    </xf>
    <xf numFmtId="0" fontId="3" fillId="6" borderId="2" xfId="0" applyFont="1" applyFill="1" applyBorder="1" applyAlignment="1">
      <alignment horizontal="left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6" borderId="5" xfId="0" applyFont="1" applyFill="1" applyBorder="1" applyAlignment="1">
      <alignment horizontal="left"/>
    </xf>
    <xf numFmtId="0" fontId="3" fillId="6" borderId="0" xfId="0" applyFont="1" applyFill="1" applyAlignment="1">
      <alignment horizontal="center"/>
    </xf>
    <xf numFmtId="164" fontId="11" fillId="6" borderId="6" xfId="2" applyFont="1" applyFill="1" applyBorder="1" applyAlignment="1">
      <alignment horizontal="center"/>
    </xf>
    <xf numFmtId="0" fontId="13" fillId="6" borderId="5" xfId="0" applyFont="1" applyFill="1" applyBorder="1" applyAlignment="1">
      <alignment horizontal="left"/>
    </xf>
    <xf numFmtId="0" fontId="14" fillId="6" borderId="0" xfId="0" applyFont="1" applyFill="1" applyAlignment="1">
      <alignment horizontal="left"/>
    </xf>
    <xf numFmtId="0" fontId="13" fillId="6" borderId="0" xfId="0" applyFont="1" applyFill="1" applyAlignment="1">
      <alignment horizontal="center"/>
    </xf>
    <xf numFmtId="164" fontId="13" fillId="6" borderId="6" xfId="2" applyFont="1" applyFill="1" applyBorder="1" applyAlignment="1">
      <alignment horizontal="center"/>
    </xf>
    <xf numFmtId="0" fontId="13" fillId="6" borderId="0" xfId="0" applyFont="1" applyFill="1" applyAlignment="1">
      <alignment horizontal="left"/>
    </xf>
    <xf numFmtId="44" fontId="10" fillId="0" borderId="1" xfId="0" applyNumberFormat="1" applyFont="1" applyBorder="1"/>
    <xf numFmtId="44" fontId="2" fillId="0" borderId="0" xfId="0" applyNumberFormat="1" applyFont="1"/>
    <xf numFmtId="0" fontId="15" fillId="0" borderId="1" xfId="0" applyFont="1" applyBorder="1" applyAlignment="1">
      <alignment horizontal="center"/>
    </xf>
    <xf numFmtId="44" fontId="8" fillId="0" borderId="1" xfId="2" applyNumberFormat="1" applyFont="1" applyBorder="1" applyAlignment="1">
      <alignment horizontal="center"/>
    </xf>
    <xf numFmtId="0" fontId="16" fillId="6" borderId="0" xfId="0" applyFont="1" applyFill="1" applyAlignment="1">
      <alignment horizontal="center"/>
    </xf>
    <xf numFmtId="164" fontId="3" fillId="6" borderId="6" xfId="2" applyFont="1" applyFill="1" applyBorder="1" applyAlignment="1">
      <alignment horizontal="center"/>
    </xf>
    <xf numFmtId="0" fontId="17" fillId="0" borderId="1" xfId="0" applyFont="1" applyBorder="1"/>
    <xf numFmtId="0" fontId="11" fillId="6" borderId="5" xfId="0" applyFont="1" applyFill="1" applyBorder="1" applyAlignment="1">
      <alignment horizontal="left"/>
    </xf>
    <xf numFmtId="0" fontId="0" fillId="0" borderId="1" xfId="0" applyBorder="1"/>
    <xf numFmtId="164" fontId="18" fillId="6" borderId="0" xfId="2" applyFont="1" applyFill="1" applyAlignment="1">
      <alignment horizontal="center"/>
    </xf>
    <xf numFmtId="0" fontId="19" fillId="0" borderId="0" xfId="0" applyFont="1" applyAlignment="1">
      <alignment horizontal="center"/>
    </xf>
    <xf numFmtId="166" fontId="10" fillId="0" borderId="1" xfId="1" applyNumberFormat="1" applyFont="1" applyBorder="1" applyAlignment="1">
      <alignment horizontal="center"/>
    </xf>
    <xf numFmtId="165" fontId="20" fillId="0" borderId="1" xfId="1" applyFont="1" applyBorder="1" applyAlignment="1">
      <alignment horizontal="center"/>
    </xf>
    <xf numFmtId="44" fontId="10" fillId="0" borderId="1" xfId="2" applyNumberFormat="1" applyFont="1" applyBorder="1" applyAlignment="1">
      <alignment horizontal="center"/>
    </xf>
    <xf numFmtId="165" fontId="8" fillId="0" borderId="1" xfId="1" applyFont="1" applyBorder="1" applyAlignment="1">
      <alignment horizontal="center"/>
    </xf>
    <xf numFmtId="0" fontId="0" fillId="0" borderId="0" xfId="0" applyAlignment="1">
      <alignment horizontal="left"/>
    </xf>
    <xf numFmtId="0" fontId="21" fillId="6" borderId="5" xfId="0" applyFont="1" applyFill="1" applyBorder="1" applyAlignment="1">
      <alignment horizontal="left"/>
    </xf>
    <xf numFmtId="0" fontId="22" fillId="6" borderId="0" xfId="0" applyFont="1" applyFill="1" applyAlignment="1">
      <alignment horizontal="center"/>
    </xf>
    <xf numFmtId="164" fontId="21" fillId="6" borderId="6" xfId="2" applyFont="1" applyFill="1" applyBorder="1" applyAlignment="1">
      <alignment horizontal="center"/>
    </xf>
    <xf numFmtId="44" fontId="23" fillId="0" borderId="0" xfId="0" applyNumberFormat="1" applyFont="1" applyAlignment="1">
      <alignment horizontal="left"/>
    </xf>
    <xf numFmtId="44" fontId="9" fillId="5" borderId="1" xfId="2" applyNumberFormat="1" applyFont="1" applyFill="1" applyBorder="1" applyAlignment="1">
      <alignment horizontal="center"/>
    </xf>
    <xf numFmtId="0" fontId="25" fillId="6" borderId="0" xfId="0" applyFont="1" applyFill="1" applyAlignment="1">
      <alignment horizontal="left"/>
    </xf>
    <xf numFmtId="44" fontId="12" fillId="0" borderId="1" xfId="0" applyNumberFormat="1" applyFont="1" applyBorder="1"/>
    <xf numFmtId="44" fontId="12" fillId="0" borderId="1" xfId="1" applyNumberFormat="1" applyFont="1" applyBorder="1" applyAlignment="1">
      <alignment horizontal="right" vertical="top"/>
    </xf>
    <xf numFmtId="0" fontId="3" fillId="6" borderId="11" xfId="0" applyFont="1" applyFill="1" applyBorder="1" applyAlignment="1">
      <alignment horizontal="center"/>
    </xf>
    <xf numFmtId="164" fontId="3" fillId="6" borderId="7" xfId="2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44" fontId="26" fillId="0" borderId="1" xfId="2" applyNumberFormat="1" applyFont="1" applyBorder="1" applyAlignment="1">
      <alignment horizontal="center"/>
    </xf>
    <xf numFmtId="44" fontId="27" fillId="5" borderId="1" xfId="2" applyNumberFormat="1" applyFont="1" applyFill="1" applyBorder="1" applyAlignment="1">
      <alignment horizontal="center"/>
    </xf>
    <xf numFmtId="0" fontId="0" fillId="6" borderId="5" xfId="0" applyFill="1" applyBorder="1" applyAlignment="1">
      <alignment horizontal="left"/>
    </xf>
    <xf numFmtId="0" fontId="0" fillId="6" borderId="0" xfId="0" applyFill="1" applyAlignment="1">
      <alignment horizontal="center"/>
    </xf>
    <xf numFmtId="164" fontId="0" fillId="6" borderId="0" xfId="2" applyFont="1" applyFill="1" applyAlignment="1">
      <alignment horizontal="center"/>
    </xf>
    <xf numFmtId="164" fontId="0" fillId="6" borderId="6" xfId="2" applyFont="1" applyFill="1" applyBorder="1" applyAlignment="1">
      <alignment horizontal="center"/>
    </xf>
    <xf numFmtId="44" fontId="9" fillId="5" borderId="1" xfId="0" applyNumberFormat="1" applyFont="1" applyFill="1" applyBorder="1"/>
    <xf numFmtId="44" fontId="0" fillId="0" borderId="6" xfId="0" applyNumberFormat="1" applyBorder="1" applyAlignment="1">
      <alignment horizontal="center"/>
    </xf>
    <xf numFmtId="0" fontId="28" fillId="0" borderId="5" xfId="0" applyFont="1" applyBorder="1" applyAlignment="1">
      <alignment horizontal="left"/>
    </xf>
    <xf numFmtId="10" fontId="3" fillId="0" borderId="0" xfId="0" applyNumberFormat="1" applyFont="1"/>
    <xf numFmtId="0" fontId="0" fillId="0" borderId="5" xfId="0" applyBorder="1"/>
    <xf numFmtId="164" fontId="0" fillId="0" borderId="6" xfId="2" applyFont="1" applyBorder="1"/>
    <xf numFmtId="0" fontId="0" fillId="0" borderId="0" xfId="0" quotePrefix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7" xfId="2" applyFont="1" applyBorder="1" applyAlignment="1">
      <alignment horizontal="center"/>
    </xf>
    <xf numFmtId="164" fontId="3" fillId="0" borderId="6" xfId="2" applyFont="1" applyBorder="1" applyAlignment="1">
      <alignment horizontal="center"/>
    </xf>
    <xf numFmtId="0" fontId="0" fillId="0" borderId="8" xfId="0" applyBorder="1" applyAlignment="1">
      <alignment horizontal="left"/>
    </xf>
    <xf numFmtId="164" fontId="0" fillId="0" borderId="9" xfId="2" applyFont="1" applyBorder="1" applyAlignment="1">
      <alignment horizontal="center"/>
    </xf>
    <xf numFmtId="164" fontId="0" fillId="0" borderId="10" xfId="2" applyFont="1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164" fontId="0" fillId="0" borderId="7" xfId="2" applyFont="1" applyBorder="1"/>
    <xf numFmtId="0" fontId="3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1" fontId="0" fillId="0" borderId="3" xfId="0" applyNumberFormat="1" applyBorder="1"/>
    <xf numFmtId="0" fontId="0" fillId="0" borderId="3" xfId="0" applyBorder="1"/>
    <xf numFmtId="2" fontId="0" fillId="0" borderId="4" xfId="0" applyNumberFormat="1" applyBorder="1"/>
    <xf numFmtId="1" fontId="0" fillId="0" borderId="0" xfId="0" applyNumberFormat="1"/>
    <xf numFmtId="2" fontId="0" fillId="0" borderId="6" xfId="0" applyNumberFormat="1" applyBorder="1"/>
    <xf numFmtId="44" fontId="29" fillId="0" borderId="1" xfId="2" applyNumberFormat="1" applyFont="1" applyBorder="1" applyAlignment="1">
      <alignment horizontal="center"/>
    </xf>
    <xf numFmtId="1" fontId="0" fillId="0" borderId="0" xfId="0" applyNumberFormat="1" applyAlignment="1">
      <alignment horizontal="right"/>
    </xf>
    <xf numFmtId="0" fontId="24" fillId="0" borderId="1" xfId="0" applyFont="1" applyBorder="1"/>
    <xf numFmtId="44" fontId="17" fillId="0" borderId="1" xfId="0" applyNumberFormat="1" applyFont="1" applyBorder="1" applyAlignment="1">
      <alignment horizontal="center"/>
    </xf>
    <xf numFmtId="167" fontId="0" fillId="0" borderId="9" xfId="0" applyNumberFormat="1" applyBorder="1" applyAlignment="1">
      <alignment horizontal="left"/>
    </xf>
    <xf numFmtId="44" fontId="0" fillId="0" borderId="10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4" fontId="0" fillId="3" borderId="0" xfId="0" applyNumberFormat="1" applyFill="1" applyAlignment="1">
      <alignment horizontal="center"/>
    </xf>
    <xf numFmtId="165" fontId="29" fillId="0" borderId="1" xfId="1" applyFont="1" applyBorder="1" applyAlignment="1">
      <alignment horizontal="center"/>
    </xf>
    <xf numFmtId="168" fontId="30" fillId="0" borderId="9" xfId="1" applyNumberFormat="1" applyFont="1" applyBorder="1" applyAlignment="1">
      <alignment horizontal="center"/>
    </xf>
    <xf numFmtId="0" fontId="3" fillId="0" borderId="1" xfId="0" applyFont="1" applyBorder="1"/>
    <xf numFmtId="165" fontId="31" fillId="0" borderId="1" xfId="1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44" fontId="33" fillId="0" borderId="1" xfId="2" applyNumberFormat="1" applyFont="1" applyBorder="1" applyAlignment="1">
      <alignment horizontal="center"/>
    </xf>
    <xf numFmtId="164" fontId="34" fillId="0" borderId="1" xfId="2" applyFont="1" applyBorder="1" applyAlignment="1">
      <alignment horizontal="center"/>
    </xf>
    <xf numFmtId="0" fontId="35" fillId="0" borderId="1" xfId="0" applyFont="1" applyBorder="1"/>
    <xf numFmtId="44" fontId="2" fillId="0" borderId="1" xfId="0" applyNumberFormat="1" applyFont="1" applyBorder="1"/>
    <xf numFmtId="164" fontId="34" fillId="0" borderId="0" xfId="2" applyFont="1" applyAlignment="1">
      <alignment horizontal="center"/>
    </xf>
    <xf numFmtId="0" fontId="36" fillId="0" borderId="0" xfId="0" applyFont="1"/>
    <xf numFmtId="164" fontId="4" fillId="7" borderId="1" xfId="2" applyFont="1" applyFill="1" applyBorder="1" applyAlignment="1">
      <alignment horizontal="center"/>
    </xf>
    <xf numFmtId="164" fontId="7" fillId="7" borderId="1" xfId="2" applyFont="1" applyFill="1" applyBorder="1"/>
    <xf numFmtId="164" fontId="9" fillId="7" borderId="1" xfId="2" applyFont="1" applyFill="1" applyBorder="1" applyAlignment="1">
      <alignment horizontal="center"/>
    </xf>
    <xf numFmtId="164" fontId="9" fillId="7" borderId="1" xfId="2" applyFont="1" applyFill="1" applyBorder="1"/>
    <xf numFmtId="44" fontId="9" fillId="7" borderId="1" xfId="2" applyNumberFormat="1" applyFont="1" applyFill="1" applyBorder="1" applyAlignment="1">
      <alignment horizontal="center"/>
    </xf>
    <xf numFmtId="0" fontId="4" fillId="7" borderId="1" xfId="0" applyFont="1" applyFill="1" applyBorder="1"/>
    <xf numFmtId="44" fontId="27" fillId="7" borderId="1" xfId="2" applyNumberFormat="1" applyFont="1" applyFill="1" applyBorder="1" applyAlignment="1">
      <alignment horizontal="center"/>
    </xf>
    <xf numFmtId="164" fontId="7" fillId="7" borderId="1" xfId="2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30" fillId="0" borderId="0" xfId="2" applyFont="1" applyBorder="1" applyAlignment="1">
      <alignment horizontal="center"/>
    </xf>
    <xf numFmtId="0" fontId="0" fillId="0" borderId="0" xfId="0" applyBorder="1"/>
    <xf numFmtId="164" fontId="8" fillId="0" borderId="0" xfId="2" applyFont="1" applyBorder="1" applyAlignment="1">
      <alignment horizontal="center"/>
    </xf>
  </cellXfs>
  <cellStyles count="4">
    <cellStyle name="Komma" xfId="1" builtinId="3"/>
    <cellStyle name="Normal" xfId="0" builtinId="0"/>
    <cellStyle name="Prosent" xfId="3" builtinId="5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3"/>
  <sheetViews>
    <sheetView tabSelected="1" workbookViewId="0">
      <selection activeCell="M73" sqref="M73"/>
    </sheetView>
  </sheetViews>
  <sheetFormatPr baseColWidth="10" defaultColWidth="11.42578125" defaultRowHeight="15" x14ac:dyDescent="0.25"/>
  <cols>
    <col min="1" max="1" width="24.42578125" bestFit="1" customWidth="1"/>
    <col min="2" max="2" width="27.140625" bestFit="1" customWidth="1"/>
    <col min="3" max="3" width="15.85546875" hidden="1" customWidth="1"/>
    <col min="4" max="4" width="26.85546875" style="121" customWidth="1"/>
    <col min="5" max="5" width="1.7109375" customWidth="1"/>
    <col min="6" max="6" width="29" customWidth="1"/>
    <col min="7" max="7" width="7.7109375" customWidth="1"/>
    <col min="8" max="8" width="31.28515625" customWidth="1"/>
    <col min="9" max="9" width="21.28515625" customWidth="1"/>
    <col min="10" max="10" width="18.5703125" customWidth="1"/>
    <col min="11" max="11" width="12.7109375" customWidth="1"/>
  </cols>
  <sheetData>
    <row r="1" spans="1:11" ht="31.5" customHeight="1" thickBot="1" x14ac:dyDescent="0.3">
      <c r="A1" s="1" t="s">
        <v>0</v>
      </c>
      <c r="B1" s="1" t="s">
        <v>1</v>
      </c>
      <c r="C1" s="2" t="s">
        <v>2</v>
      </c>
      <c r="D1" s="122" t="s">
        <v>3</v>
      </c>
      <c r="E1" s="3"/>
      <c r="F1" s="4">
        <f>D87</f>
        <v>509200</v>
      </c>
      <c r="H1" s="5" t="s">
        <v>4</v>
      </c>
      <c r="I1" s="6">
        <v>2020</v>
      </c>
    </row>
    <row r="2" spans="1:11" ht="15.75" x14ac:dyDescent="0.25">
      <c r="A2" s="7" t="s">
        <v>5</v>
      </c>
      <c r="B2" s="8"/>
      <c r="C2" s="9"/>
      <c r="D2" s="123"/>
      <c r="E2" s="3"/>
      <c r="F2" s="10" t="s">
        <v>6</v>
      </c>
      <c r="G2" s="11"/>
      <c r="H2" s="11"/>
      <c r="I2" s="12"/>
    </row>
    <row r="3" spans="1:11" ht="15.75" x14ac:dyDescent="0.25">
      <c r="A3" s="13">
        <v>3100</v>
      </c>
      <c r="B3" s="7" t="s">
        <v>7</v>
      </c>
      <c r="C3" s="14"/>
      <c r="D3" s="124"/>
      <c r="E3" s="3"/>
      <c r="F3" s="15"/>
      <c r="G3" s="6" t="s">
        <v>8</v>
      </c>
      <c r="H3" s="6" t="s">
        <v>9</v>
      </c>
      <c r="I3" s="16" t="s">
        <v>10</v>
      </c>
    </row>
    <row r="4" spans="1:11" ht="15.75" x14ac:dyDescent="0.25">
      <c r="A4" s="13"/>
      <c r="B4" s="7"/>
      <c r="C4" s="14"/>
      <c r="D4" s="124"/>
      <c r="E4" s="3"/>
      <c r="F4" s="17" t="s">
        <v>11</v>
      </c>
      <c r="G4" s="18">
        <v>896</v>
      </c>
      <c r="H4" s="19">
        <v>2800</v>
      </c>
      <c r="I4" s="20">
        <f>G4*H4</f>
        <v>2508800</v>
      </c>
      <c r="K4" s="21"/>
    </row>
    <row r="5" spans="1:11" ht="15.75" x14ac:dyDescent="0.25">
      <c r="A5" s="13">
        <v>3904</v>
      </c>
      <c r="B5" s="7" t="s">
        <v>12</v>
      </c>
      <c r="C5" s="22"/>
      <c r="D5" s="23">
        <v>84000</v>
      </c>
      <c r="E5" s="3"/>
      <c r="F5" s="17" t="s">
        <v>13</v>
      </c>
      <c r="G5" s="18">
        <v>142</v>
      </c>
      <c r="H5" s="19">
        <v>-250</v>
      </c>
      <c r="I5" s="20">
        <f>G5*H5</f>
        <v>-35500</v>
      </c>
    </row>
    <row r="6" spans="1:11" ht="16.5" thickBot="1" x14ac:dyDescent="0.3">
      <c r="A6" s="13">
        <v>3200</v>
      </c>
      <c r="B6" s="7" t="s">
        <v>14</v>
      </c>
      <c r="C6" s="24">
        <v>2378750</v>
      </c>
      <c r="D6" s="23">
        <f>$I$4</f>
        <v>2508800</v>
      </c>
      <c r="E6" s="3"/>
      <c r="F6" s="25"/>
      <c r="G6" s="18"/>
      <c r="H6" s="18" t="s">
        <v>0</v>
      </c>
      <c r="I6" s="26">
        <f>SUM(I4:I5)</f>
        <v>2473300</v>
      </c>
      <c r="J6" s="27"/>
      <c r="K6" s="28"/>
    </row>
    <row r="7" spans="1:11" ht="17.25" thickTop="1" thickBot="1" x14ac:dyDescent="0.3">
      <c r="A7" s="13">
        <v>3210</v>
      </c>
      <c r="B7" s="7" t="s">
        <v>15</v>
      </c>
      <c r="C7" s="24">
        <v>-16500</v>
      </c>
      <c r="D7" s="23">
        <f>$I$5</f>
        <v>-35500</v>
      </c>
      <c r="E7" s="3"/>
      <c r="F7" s="29" t="s">
        <v>16</v>
      </c>
      <c r="G7" s="30"/>
      <c r="H7" s="30"/>
      <c r="I7" s="31"/>
    </row>
    <row r="8" spans="1:11" ht="15.75" x14ac:dyDescent="0.25">
      <c r="A8" s="13">
        <v>3900</v>
      </c>
      <c r="B8" s="7" t="s">
        <v>17</v>
      </c>
      <c r="C8" s="32"/>
      <c r="D8" s="23">
        <v>150000</v>
      </c>
      <c r="E8" s="3"/>
      <c r="F8" s="33" t="s">
        <v>18</v>
      </c>
      <c r="G8" s="34"/>
      <c r="H8" s="34"/>
      <c r="I8" s="35"/>
    </row>
    <row r="9" spans="1:11" ht="15.75" x14ac:dyDescent="0.25">
      <c r="A9" s="13"/>
      <c r="B9" s="7"/>
      <c r="C9" s="32"/>
      <c r="D9" s="124"/>
      <c r="E9" s="3"/>
      <c r="F9" s="36"/>
      <c r="G9" s="37"/>
      <c r="H9" s="37"/>
      <c r="I9" s="38"/>
    </row>
    <row r="10" spans="1:11" ht="15.75" x14ac:dyDescent="0.25">
      <c r="A10" s="13"/>
      <c r="B10" s="7"/>
      <c r="C10" s="32"/>
      <c r="D10" s="124"/>
      <c r="E10" s="3"/>
      <c r="F10" s="36"/>
      <c r="G10" s="37"/>
      <c r="H10" s="37"/>
      <c r="I10" s="38"/>
    </row>
    <row r="11" spans="1:11" ht="15.75" x14ac:dyDescent="0.25">
      <c r="A11" s="13">
        <v>3905</v>
      </c>
      <c r="B11" s="7" t="s">
        <v>19</v>
      </c>
      <c r="C11" s="22"/>
      <c r="D11" s="23">
        <v>250000</v>
      </c>
      <c r="E11" s="3"/>
      <c r="F11" s="39" t="s">
        <v>20</v>
      </c>
      <c r="G11" s="40" t="s">
        <v>21</v>
      </c>
      <c r="H11" s="41"/>
      <c r="I11" s="42">
        <v>100000</v>
      </c>
      <c r="J11" t="s">
        <v>22</v>
      </c>
    </row>
    <row r="12" spans="1:11" ht="15.75" x14ac:dyDescent="0.25">
      <c r="A12" s="13">
        <v>3991</v>
      </c>
      <c r="B12" s="7" t="s">
        <v>23</v>
      </c>
      <c r="C12" s="24"/>
      <c r="D12" s="124"/>
      <c r="E12" s="3"/>
      <c r="F12" s="39" t="s">
        <v>24</v>
      </c>
      <c r="G12" s="43"/>
      <c r="H12" s="41"/>
      <c r="I12" s="42">
        <v>50000</v>
      </c>
      <c r="J12" t="s">
        <v>25</v>
      </c>
    </row>
    <row r="13" spans="1:11" ht="15.75" x14ac:dyDescent="0.25">
      <c r="A13" s="13"/>
      <c r="B13" s="7"/>
      <c r="C13" s="44"/>
      <c r="D13" s="124"/>
      <c r="E13" s="3"/>
      <c r="F13" s="39" t="s">
        <v>26</v>
      </c>
      <c r="G13" s="41"/>
      <c r="H13" s="41"/>
      <c r="I13" s="42">
        <v>100000</v>
      </c>
      <c r="J13" s="45">
        <f>SUM(I11:I13)</f>
        <v>250000</v>
      </c>
    </row>
    <row r="14" spans="1:11" ht="15.75" x14ac:dyDescent="0.25">
      <c r="A14" s="7" t="s">
        <v>27</v>
      </c>
      <c r="B14" s="46" t="s">
        <v>28</v>
      </c>
      <c r="C14" s="47">
        <f>SUM(C5:C13)</f>
        <v>2362250</v>
      </c>
      <c r="D14" s="124">
        <f>SUM(D3:D13)</f>
        <v>2957300</v>
      </c>
      <c r="E14" s="3"/>
      <c r="F14" s="36" t="s">
        <v>29</v>
      </c>
      <c r="G14" s="48"/>
      <c r="H14" s="48"/>
      <c r="I14" s="49"/>
    </row>
    <row r="15" spans="1:11" ht="15.75" x14ac:dyDescent="0.25">
      <c r="A15" s="7" t="s">
        <v>30</v>
      </c>
      <c r="B15" s="50"/>
      <c r="C15" s="14"/>
      <c r="D15" s="125"/>
      <c r="E15" s="3"/>
      <c r="F15" s="51"/>
      <c r="G15" s="48"/>
      <c r="H15" s="48"/>
      <c r="I15" s="49"/>
    </row>
    <row r="16" spans="1:11" ht="15.75" x14ac:dyDescent="0.25">
      <c r="A16" s="52"/>
      <c r="B16" s="50"/>
      <c r="C16" s="14"/>
      <c r="D16" s="125"/>
      <c r="E16" s="3"/>
      <c r="F16" s="36" t="s">
        <v>31</v>
      </c>
      <c r="G16" s="53"/>
      <c r="H16" s="53"/>
      <c r="I16" s="49"/>
      <c r="K16" s="54"/>
    </row>
    <row r="17" spans="1:11" ht="15.75" x14ac:dyDescent="0.25">
      <c r="A17" s="55">
        <v>5330</v>
      </c>
      <c r="B17" s="56" t="s">
        <v>32</v>
      </c>
      <c r="C17" s="57"/>
      <c r="D17" s="23">
        <f>$I$65</f>
        <v>131700</v>
      </c>
      <c r="E17" s="3"/>
      <c r="F17" s="36"/>
      <c r="G17" s="53"/>
      <c r="H17" s="53"/>
      <c r="I17" s="49"/>
    </row>
    <row r="18" spans="1:11" ht="15.75" x14ac:dyDescent="0.25">
      <c r="A18" s="13">
        <v>5900</v>
      </c>
      <c r="B18" s="7" t="s">
        <v>33</v>
      </c>
      <c r="C18" s="47"/>
      <c r="D18" s="124"/>
      <c r="E18" s="3"/>
      <c r="F18" s="36" t="s">
        <v>34</v>
      </c>
      <c r="G18" s="37"/>
      <c r="H18" s="37"/>
      <c r="I18" s="49">
        <v>50000</v>
      </c>
    </row>
    <row r="19" spans="1:11" ht="15.75" x14ac:dyDescent="0.25">
      <c r="A19" s="58" t="s">
        <v>30</v>
      </c>
      <c r="B19" s="46" t="s">
        <v>35</v>
      </c>
      <c r="C19" s="47"/>
      <c r="D19" s="124">
        <f>SUM(D17:D18)</f>
        <v>131700</v>
      </c>
      <c r="E19" s="3"/>
      <c r="F19" s="36" t="s">
        <v>36</v>
      </c>
      <c r="G19" s="37"/>
      <c r="H19" s="37"/>
      <c r="I19" s="49">
        <v>50000</v>
      </c>
      <c r="J19" s="59"/>
    </row>
    <row r="20" spans="1:11" ht="15.75" x14ac:dyDescent="0.25">
      <c r="A20" s="7" t="s">
        <v>37</v>
      </c>
      <c r="B20" s="50"/>
      <c r="C20" s="14"/>
      <c r="D20" s="126"/>
      <c r="E20" s="3"/>
      <c r="F20" s="60" t="s">
        <v>38</v>
      </c>
      <c r="G20" s="61"/>
      <c r="H20" s="61"/>
      <c r="I20" s="62">
        <v>143750</v>
      </c>
      <c r="J20" s="59"/>
    </row>
    <row r="21" spans="1:11" ht="15.75" x14ac:dyDescent="0.25">
      <c r="A21" s="13">
        <v>6010</v>
      </c>
      <c r="B21" s="7" t="s">
        <v>39</v>
      </c>
      <c r="C21" s="32"/>
      <c r="D21" s="126"/>
      <c r="E21" s="3"/>
      <c r="F21" s="60" t="s">
        <v>40</v>
      </c>
      <c r="G21" s="61"/>
      <c r="H21" s="61"/>
      <c r="I21" s="62">
        <v>387600</v>
      </c>
      <c r="J21" s="63"/>
    </row>
    <row r="22" spans="1:11" ht="15.75" x14ac:dyDescent="0.25">
      <c r="A22" s="13">
        <v>6340</v>
      </c>
      <c r="B22" s="7" t="s">
        <v>41</v>
      </c>
      <c r="C22" s="57"/>
      <c r="D22" s="126"/>
      <c r="E22" s="3"/>
      <c r="F22" s="60" t="s">
        <v>42</v>
      </c>
      <c r="G22" s="61"/>
      <c r="H22" s="61"/>
      <c r="I22" s="62">
        <v>125000</v>
      </c>
      <c r="J22" s="59"/>
    </row>
    <row r="23" spans="1:11" ht="15.75" x14ac:dyDescent="0.25">
      <c r="A23" s="13">
        <v>6341</v>
      </c>
      <c r="B23" s="7"/>
      <c r="C23" s="24"/>
      <c r="D23" s="126"/>
      <c r="E23" s="3"/>
      <c r="F23" s="60" t="s">
        <v>43</v>
      </c>
      <c r="G23" s="61"/>
      <c r="H23" s="61"/>
      <c r="I23" s="62">
        <v>290000</v>
      </c>
      <c r="J23" s="63">
        <f>SUM(I20:I23)</f>
        <v>946350</v>
      </c>
      <c r="K23" t="s">
        <v>44</v>
      </c>
    </row>
    <row r="24" spans="1:11" ht="15.75" x14ac:dyDescent="0.25">
      <c r="A24" s="13">
        <v>6342</v>
      </c>
      <c r="B24" s="7" t="s">
        <v>45</v>
      </c>
      <c r="C24" s="24">
        <v>98585.279999999999</v>
      </c>
      <c r="D24" s="64">
        <v>120000</v>
      </c>
      <c r="E24" s="3"/>
      <c r="F24" s="36" t="s">
        <v>46</v>
      </c>
      <c r="G24" s="65" t="s">
        <v>47</v>
      </c>
      <c r="H24" s="37"/>
      <c r="I24" s="49">
        <v>120000</v>
      </c>
    </row>
    <row r="25" spans="1:11" ht="15.75" x14ac:dyDescent="0.25">
      <c r="A25" s="13">
        <v>6400</v>
      </c>
      <c r="B25" s="7" t="s">
        <v>48</v>
      </c>
      <c r="C25" s="24"/>
      <c r="D25" s="126"/>
      <c r="E25" s="3"/>
      <c r="F25" s="36" t="s">
        <v>49</v>
      </c>
      <c r="G25" s="37"/>
      <c r="H25" s="37"/>
      <c r="I25" s="49">
        <v>25000</v>
      </c>
    </row>
    <row r="26" spans="1:11" ht="15.75" x14ac:dyDescent="0.25">
      <c r="A26" s="13">
        <v>6420</v>
      </c>
      <c r="B26" s="7" t="s">
        <v>50</v>
      </c>
      <c r="C26" s="24"/>
      <c r="D26" s="126"/>
      <c r="E26" s="3"/>
      <c r="F26" s="36"/>
      <c r="G26" s="37"/>
      <c r="H26" s="37"/>
      <c r="I26" s="49"/>
    </row>
    <row r="27" spans="1:11" ht="15.75" x14ac:dyDescent="0.25">
      <c r="A27" s="13">
        <v>6520</v>
      </c>
      <c r="B27" s="7" t="s">
        <v>51</v>
      </c>
      <c r="C27" s="24">
        <v>469</v>
      </c>
      <c r="D27" s="126"/>
      <c r="E27" s="3"/>
      <c r="F27" s="36"/>
      <c r="G27" s="37"/>
      <c r="H27" s="37"/>
      <c r="I27" s="49"/>
    </row>
    <row r="28" spans="1:11" ht="15.75" x14ac:dyDescent="0.25">
      <c r="A28" s="13">
        <v>6541</v>
      </c>
      <c r="B28" s="7" t="s">
        <v>52</v>
      </c>
      <c r="C28" s="47">
        <v>1616.5</v>
      </c>
      <c r="D28" s="126"/>
      <c r="E28" s="3"/>
      <c r="F28" s="36" t="s">
        <v>53</v>
      </c>
      <c r="G28" s="37"/>
      <c r="H28" s="37"/>
      <c r="I28" s="49">
        <v>12000</v>
      </c>
    </row>
    <row r="29" spans="1:11" ht="15.75" x14ac:dyDescent="0.25">
      <c r="A29" s="13">
        <v>6551</v>
      </c>
      <c r="B29" s="7" t="s">
        <v>54</v>
      </c>
      <c r="C29" s="24">
        <v>6025.8</v>
      </c>
      <c r="D29" s="64">
        <v>12000</v>
      </c>
      <c r="E29" s="3"/>
      <c r="F29" s="36" t="s">
        <v>55</v>
      </c>
      <c r="G29" s="37"/>
      <c r="H29" s="37"/>
      <c r="I29" s="49">
        <v>275000</v>
      </c>
    </row>
    <row r="30" spans="1:11" ht="15.75" x14ac:dyDescent="0.25">
      <c r="A30" s="13">
        <v>6552</v>
      </c>
      <c r="B30" s="7" t="s">
        <v>56</v>
      </c>
      <c r="C30" s="24">
        <v>78837</v>
      </c>
      <c r="D30" s="64">
        <v>80000</v>
      </c>
      <c r="E30" s="3"/>
      <c r="F30" s="36" t="s">
        <v>57</v>
      </c>
      <c r="G30" s="37"/>
      <c r="H30" s="37"/>
      <c r="I30" s="49">
        <v>20000</v>
      </c>
    </row>
    <row r="31" spans="1:11" ht="15.75" x14ac:dyDescent="0.25">
      <c r="A31" s="13">
        <v>6553</v>
      </c>
      <c r="B31" s="7" t="s">
        <v>58</v>
      </c>
      <c r="C31" s="24">
        <v>350</v>
      </c>
      <c r="D31" s="64">
        <v>8000</v>
      </c>
      <c r="E31" s="3"/>
      <c r="F31" s="36" t="s">
        <v>59</v>
      </c>
      <c r="G31" s="37"/>
      <c r="H31" s="37"/>
      <c r="I31" s="49">
        <v>100000</v>
      </c>
    </row>
    <row r="32" spans="1:11" ht="15.75" x14ac:dyDescent="0.25">
      <c r="A32" s="13">
        <v>6602</v>
      </c>
      <c r="B32" s="7" t="s">
        <v>60</v>
      </c>
      <c r="C32" s="66"/>
      <c r="D32" s="126"/>
      <c r="E32" s="3"/>
      <c r="F32" s="36"/>
      <c r="G32" s="37"/>
      <c r="H32" s="37"/>
      <c r="I32" s="49"/>
    </row>
    <row r="33" spans="1:9" ht="15.75" x14ac:dyDescent="0.25">
      <c r="A33" s="13">
        <v>6603</v>
      </c>
      <c r="B33" s="7" t="s">
        <v>61</v>
      </c>
      <c r="C33" s="67">
        <v>189500</v>
      </c>
      <c r="D33" s="64">
        <v>290000</v>
      </c>
      <c r="E33" s="3"/>
      <c r="F33" s="36"/>
      <c r="G33" s="37"/>
      <c r="H33" s="37"/>
      <c r="I33" s="49"/>
    </row>
    <row r="34" spans="1:9" ht="15.75" x14ac:dyDescent="0.25">
      <c r="A34" s="13">
        <v>6604</v>
      </c>
      <c r="B34" s="7"/>
      <c r="C34" s="24"/>
      <c r="D34" s="127"/>
      <c r="E34" s="3"/>
      <c r="F34" s="36"/>
      <c r="G34" s="37"/>
      <c r="H34" s="37"/>
      <c r="I34" s="49"/>
    </row>
    <row r="35" spans="1:9" ht="15.75" x14ac:dyDescent="0.25">
      <c r="A35" s="13">
        <v>6605</v>
      </c>
      <c r="B35" s="7" t="s">
        <v>59</v>
      </c>
      <c r="C35" s="47">
        <v>51985.69</v>
      </c>
      <c r="D35" s="64">
        <v>100000</v>
      </c>
      <c r="E35" s="3"/>
      <c r="F35" s="36"/>
      <c r="G35" s="37"/>
      <c r="H35" s="37"/>
      <c r="I35" s="49"/>
    </row>
    <row r="36" spans="1:9" ht="15.75" x14ac:dyDescent="0.25">
      <c r="A36" s="13">
        <v>6606</v>
      </c>
      <c r="B36" s="7" t="s">
        <v>62</v>
      </c>
      <c r="C36" s="22"/>
      <c r="D36" s="64">
        <v>40000</v>
      </c>
      <c r="E36" s="3"/>
      <c r="F36" s="36"/>
      <c r="G36" s="37"/>
      <c r="H36" s="37"/>
      <c r="I36" s="49"/>
    </row>
    <row r="37" spans="1:9" ht="16.5" thickBot="1" x14ac:dyDescent="0.3">
      <c r="A37" s="13">
        <v>6607</v>
      </c>
      <c r="B37" s="7" t="s">
        <v>63</v>
      </c>
      <c r="C37" s="24">
        <v>7853.1</v>
      </c>
      <c r="D37" s="64">
        <v>60000</v>
      </c>
      <c r="E37" s="3"/>
      <c r="F37" s="36"/>
      <c r="G37" s="37"/>
      <c r="H37" s="68" t="s">
        <v>64</v>
      </c>
      <c r="I37" s="69">
        <f>SUM(I11:I36)</f>
        <v>1848350</v>
      </c>
    </row>
    <row r="38" spans="1:9" ht="17.25" thickTop="1" thickBot="1" x14ac:dyDescent="0.3">
      <c r="A38" s="13">
        <v>6608</v>
      </c>
      <c r="B38" s="7"/>
      <c r="C38" s="24"/>
      <c r="D38" s="126"/>
      <c r="E38" s="3"/>
      <c r="F38" s="70"/>
      <c r="G38" s="30"/>
      <c r="H38" s="30"/>
      <c r="I38" s="31"/>
    </row>
    <row r="39" spans="1:9" ht="15.75" x14ac:dyDescent="0.25">
      <c r="A39" s="55">
        <v>6609</v>
      </c>
      <c r="B39" s="56" t="s">
        <v>65</v>
      </c>
      <c r="C39" s="22"/>
      <c r="D39" s="126"/>
      <c r="E39" s="3"/>
      <c r="F39" s="25"/>
      <c r="G39" s="18"/>
      <c r="H39" s="18"/>
      <c r="I39" s="71"/>
    </row>
    <row r="40" spans="1:9" ht="15.75" x14ac:dyDescent="0.25">
      <c r="A40" s="55">
        <v>6618</v>
      </c>
      <c r="B40" s="7" t="s">
        <v>66</v>
      </c>
      <c r="C40" s="57"/>
      <c r="D40" s="126"/>
      <c r="E40" s="3"/>
      <c r="F40" s="25"/>
      <c r="G40" s="18"/>
      <c r="H40" s="18"/>
      <c r="I40" s="71"/>
    </row>
    <row r="41" spans="1:9" ht="16.5" thickBot="1" x14ac:dyDescent="0.3">
      <c r="A41" s="13">
        <v>6610</v>
      </c>
      <c r="B41" s="7" t="s">
        <v>67</v>
      </c>
      <c r="C41" s="22">
        <v>119057.38</v>
      </c>
      <c r="D41" s="64">
        <v>60000</v>
      </c>
      <c r="E41" s="3"/>
      <c r="F41" s="25"/>
      <c r="G41" s="18"/>
      <c r="H41" s="18"/>
      <c r="I41" s="71"/>
    </row>
    <row r="42" spans="1:9" ht="15.75" x14ac:dyDescent="0.25">
      <c r="A42" s="55">
        <v>6611</v>
      </c>
      <c r="B42" s="56" t="s">
        <v>68</v>
      </c>
      <c r="C42" s="72"/>
      <c r="D42" s="126"/>
      <c r="E42" s="3"/>
      <c r="F42" s="33" t="s">
        <v>69</v>
      </c>
      <c r="G42" s="34"/>
      <c r="H42" s="34"/>
      <c r="I42" s="35"/>
    </row>
    <row r="43" spans="1:9" ht="15.75" x14ac:dyDescent="0.25">
      <c r="A43" s="13">
        <v>6612</v>
      </c>
      <c r="B43" s="56" t="s">
        <v>70</v>
      </c>
      <c r="C43" s="24"/>
      <c r="D43" s="73">
        <v>100000</v>
      </c>
      <c r="E43" s="3"/>
      <c r="F43" s="36" t="s">
        <v>71</v>
      </c>
      <c r="G43" s="37"/>
      <c r="H43" s="37"/>
      <c r="I43" s="49">
        <v>137000</v>
      </c>
    </row>
    <row r="44" spans="1:9" ht="15.75" x14ac:dyDescent="0.25">
      <c r="A44" s="55">
        <v>6613</v>
      </c>
      <c r="B44" s="56" t="s">
        <v>72</v>
      </c>
      <c r="C44" s="57"/>
      <c r="D44" s="126"/>
      <c r="E44" s="3"/>
      <c r="F44" s="36"/>
      <c r="G44" s="37"/>
      <c r="H44" s="37"/>
      <c r="I44" s="49"/>
    </row>
    <row r="45" spans="1:9" ht="15.75" x14ac:dyDescent="0.25">
      <c r="A45" s="55">
        <v>6614</v>
      </c>
      <c r="B45" s="56" t="s">
        <v>57</v>
      </c>
      <c r="C45" s="57">
        <v>10000</v>
      </c>
      <c r="D45" s="64">
        <v>20000</v>
      </c>
      <c r="E45" s="3"/>
      <c r="F45" s="36" t="s">
        <v>73</v>
      </c>
      <c r="G45" s="37"/>
      <c r="H45" s="37"/>
      <c r="I45" s="49">
        <v>15000</v>
      </c>
    </row>
    <row r="46" spans="1:9" ht="15.75" x14ac:dyDescent="0.25">
      <c r="A46" s="55">
        <v>6615</v>
      </c>
      <c r="B46" s="56" t="s">
        <v>74</v>
      </c>
      <c r="C46" s="57"/>
      <c r="D46" s="64">
        <v>25000</v>
      </c>
      <c r="E46" s="3"/>
      <c r="F46" s="36" t="s">
        <v>75</v>
      </c>
      <c r="G46" s="37"/>
      <c r="H46" s="37"/>
      <c r="I46" s="49">
        <v>12000</v>
      </c>
    </row>
    <row r="47" spans="1:9" ht="16.5" thickBot="1" x14ac:dyDescent="0.3">
      <c r="A47" s="13">
        <v>6616</v>
      </c>
      <c r="B47" s="56"/>
      <c r="C47" s="47"/>
      <c r="D47" s="126"/>
      <c r="E47" s="3"/>
      <c r="F47" s="36"/>
      <c r="G47" s="37"/>
      <c r="H47" s="68" t="s">
        <v>64</v>
      </c>
      <c r="I47" s="69">
        <f>SUM(I43:I46)</f>
        <v>164000</v>
      </c>
    </row>
    <row r="48" spans="1:9" ht="17.25" thickTop="1" thickBot="1" x14ac:dyDescent="0.3">
      <c r="A48" s="55">
        <v>6617</v>
      </c>
      <c r="B48" s="7"/>
      <c r="C48" s="57"/>
      <c r="D48" s="126"/>
      <c r="E48" s="3"/>
      <c r="F48" s="74"/>
      <c r="G48" s="75"/>
      <c r="H48" s="76"/>
      <c r="I48" s="77"/>
    </row>
    <row r="49" spans="1:11" ht="15.75" x14ac:dyDescent="0.25">
      <c r="A49" s="13">
        <v>6620</v>
      </c>
      <c r="B49" s="7" t="s">
        <v>76</v>
      </c>
      <c r="C49" s="24">
        <v>226822.19</v>
      </c>
      <c r="D49" s="64">
        <v>275000</v>
      </c>
      <c r="E49" s="3"/>
      <c r="F49" s="10" t="s">
        <v>77</v>
      </c>
      <c r="G49" s="11"/>
      <c r="H49" s="11"/>
      <c r="I49" s="12"/>
      <c r="J49" s="5"/>
      <c r="K49" s="5"/>
    </row>
    <row r="50" spans="1:11" ht="15.75" x14ac:dyDescent="0.25">
      <c r="A50" s="55">
        <v>6621</v>
      </c>
      <c r="B50" s="56" t="s">
        <v>78</v>
      </c>
      <c r="C50" s="44">
        <v>125000</v>
      </c>
      <c r="D50" s="78">
        <v>125000</v>
      </c>
      <c r="E50" s="3"/>
      <c r="F50" s="15"/>
      <c r="G50" s="18"/>
      <c r="H50" s="18"/>
      <c r="I50" s="71"/>
      <c r="J50" s="5"/>
      <c r="K50" s="5"/>
    </row>
    <row r="51" spans="1:11" ht="15.75" x14ac:dyDescent="0.25">
      <c r="A51" s="55">
        <v>6622</v>
      </c>
      <c r="B51" s="56" t="s">
        <v>79</v>
      </c>
      <c r="C51" s="44">
        <v>82065</v>
      </c>
      <c r="D51" s="78">
        <v>143750</v>
      </c>
      <c r="E51" s="3"/>
      <c r="F51" s="15"/>
      <c r="G51" s="6"/>
      <c r="H51" s="6"/>
      <c r="I51" s="16"/>
      <c r="J51" s="5"/>
      <c r="K51" s="5"/>
    </row>
    <row r="52" spans="1:11" ht="15.75" x14ac:dyDescent="0.25">
      <c r="A52" s="55">
        <v>6623</v>
      </c>
      <c r="B52" s="56" t="s">
        <v>80</v>
      </c>
      <c r="C52" s="44">
        <v>403750</v>
      </c>
      <c r="D52" s="78">
        <v>387650</v>
      </c>
      <c r="E52" s="3"/>
      <c r="F52" s="17" t="s">
        <v>81</v>
      </c>
      <c r="G52" s="18"/>
      <c r="H52" s="18"/>
      <c r="I52" s="79"/>
      <c r="J52" s="5"/>
      <c r="K52" s="5"/>
    </row>
    <row r="53" spans="1:11" ht="15.75" x14ac:dyDescent="0.25">
      <c r="A53" s="55">
        <v>6625</v>
      </c>
      <c r="B53" s="7" t="s">
        <v>82</v>
      </c>
      <c r="C53" s="44">
        <v>175500</v>
      </c>
      <c r="D53" s="78">
        <v>200000</v>
      </c>
      <c r="E53" s="3"/>
      <c r="F53" s="80" t="s">
        <v>83</v>
      </c>
      <c r="G53" s="6"/>
      <c r="H53" s="6"/>
      <c r="I53" s="16"/>
      <c r="J53" s="5"/>
      <c r="K53" s="5"/>
    </row>
    <row r="54" spans="1:11" ht="15.75" x14ac:dyDescent="0.25">
      <c r="A54" s="55">
        <v>6624</v>
      </c>
      <c r="B54" s="7" t="s">
        <v>84</v>
      </c>
      <c r="C54" s="44">
        <v>13031</v>
      </c>
      <c r="D54" s="78">
        <v>30000</v>
      </c>
      <c r="E54" s="3"/>
      <c r="F54" s="80"/>
      <c r="G54" s="6"/>
      <c r="H54" s="6"/>
      <c r="I54" s="16"/>
      <c r="J54" s="81"/>
      <c r="K54" s="5"/>
    </row>
    <row r="55" spans="1:11" ht="15.75" x14ac:dyDescent="0.25">
      <c r="A55" s="13">
        <v>6700</v>
      </c>
      <c r="B55" s="7" t="s">
        <v>85</v>
      </c>
      <c r="C55" s="24">
        <v>14834</v>
      </c>
      <c r="D55" s="64">
        <v>15000</v>
      </c>
      <c r="E55" s="3"/>
      <c r="F55" s="82" t="s">
        <v>86</v>
      </c>
      <c r="G55" s="6"/>
      <c r="H55" s="18"/>
      <c r="I55" s="83">
        <v>42800</v>
      </c>
      <c r="J55" s="28"/>
      <c r="K55" s="18"/>
    </row>
    <row r="56" spans="1:11" ht="15.75" x14ac:dyDescent="0.25">
      <c r="A56" s="13">
        <v>6712</v>
      </c>
      <c r="B56" s="7" t="s">
        <v>87</v>
      </c>
      <c r="C56" s="24">
        <v>124565</v>
      </c>
      <c r="D56" s="64">
        <v>137000</v>
      </c>
      <c r="E56" s="3"/>
      <c r="F56" s="82" t="s">
        <v>88</v>
      </c>
      <c r="G56" s="6"/>
      <c r="H56" s="18"/>
      <c r="I56" s="83">
        <v>21400</v>
      </c>
      <c r="J56" s="28"/>
      <c r="K56" s="18"/>
    </row>
    <row r="57" spans="1:11" ht="15.75" x14ac:dyDescent="0.25">
      <c r="A57" s="13"/>
      <c r="B57" s="7"/>
      <c r="C57" s="47"/>
      <c r="D57" s="126"/>
      <c r="E57" s="3"/>
      <c r="F57" s="82" t="s">
        <v>89</v>
      </c>
      <c r="G57" s="6"/>
      <c r="H57" s="18"/>
      <c r="I57" s="83">
        <v>16050.000000000002</v>
      </c>
      <c r="J57" s="28"/>
      <c r="K57" s="18"/>
    </row>
    <row r="58" spans="1:11" ht="15.75" x14ac:dyDescent="0.25">
      <c r="A58" s="13">
        <v>6810</v>
      </c>
      <c r="B58" s="7" t="s">
        <v>90</v>
      </c>
      <c r="C58" s="47"/>
      <c r="D58" s="126"/>
      <c r="E58" s="3"/>
      <c r="F58" s="82"/>
      <c r="G58" s="6"/>
      <c r="H58" s="18"/>
      <c r="I58" s="83">
        <v>0</v>
      </c>
      <c r="J58" s="28"/>
      <c r="K58" s="18"/>
    </row>
    <row r="59" spans="1:11" ht="15.75" x14ac:dyDescent="0.25">
      <c r="A59" s="13">
        <v>6860</v>
      </c>
      <c r="B59" s="7" t="s">
        <v>91</v>
      </c>
      <c r="C59" s="57"/>
      <c r="D59" s="126"/>
      <c r="E59" s="3"/>
      <c r="F59" s="82" t="s">
        <v>92</v>
      </c>
      <c r="G59" s="6"/>
      <c r="H59" s="18"/>
      <c r="I59" s="83">
        <v>16050.000000000002</v>
      </c>
      <c r="J59" s="28"/>
      <c r="K59" s="18"/>
    </row>
    <row r="60" spans="1:11" ht="15.75" x14ac:dyDescent="0.25">
      <c r="A60" s="13">
        <v>6861</v>
      </c>
      <c r="B60" s="7" t="s">
        <v>93</v>
      </c>
      <c r="C60" s="24">
        <v>1883.54</v>
      </c>
      <c r="D60" s="73">
        <v>30000</v>
      </c>
      <c r="E60" s="3"/>
      <c r="F60" s="82" t="s">
        <v>94</v>
      </c>
      <c r="G60" s="6"/>
      <c r="H60" s="18"/>
      <c r="I60" s="83">
        <v>10700</v>
      </c>
      <c r="J60" s="28"/>
      <c r="K60" s="18"/>
    </row>
    <row r="61" spans="1:11" ht="15.75" x14ac:dyDescent="0.25">
      <c r="A61" s="13">
        <v>6820</v>
      </c>
      <c r="B61" s="7" t="s">
        <v>95</v>
      </c>
      <c r="C61" s="24"/>
      <c r="D61" s="64">
        <v>4000</v>
      </c>
      <c r="E61" s="3"/>
      <c r="F61" s="82" t="s">
        <v>96</v>
      </c>
      <c r="G61" s="6"/>
      <c r="H61" s="18"/>
      <c r="I61" s="83">
        <v>10700</v>
      </c>
      <c r="J61" s="28"/>
      <c r="K61" s="18"/>
    </row>
    <row r="62" spans="1:11" ht="15.75" x14ac:dyDescent="0.25">
      <c r="A62" s="7" t="s">
        <v>37</v>
      </c>
      <c r="B62" s="50"/>
      <c r="C62" s="47">
        <f>SUM(C21:C61)</f>
        <v>1731730.48</v>
      </c>
      <c r="D62" s="126">
        <f>SUM(D21:D61)</f>
        <v>2262400</v>
      </c>
      <c r="E62" s="3"/>
      <c r="F62" s="82" t="s">
        <v>97</v>
      </c>
      <c r="G62" s="6"/>
      <c r="H62" s="84" t="s">
        <v>98</v>
      </c>
      <c r="I62" s="83">
        <v>7000</v>
      </c>
    </row>
    <row r="63" spans="1:11" ht="15.75" x14ac:dyDescent="0.25">
      <c r="A63" s="7" t="s">
        <v>99</v>
      </c>
      <c r="B63" s="50"/>
      <c r="C63" s="47"/>
      <c r="D63" s="126"/>
      <c r="E63" s="3"/>
      <c r="F63" s="82" t="s">
        <v>100</v>
      </c>
      <c r="G63" s="6"/>
      <c r="H63" s="84" t="s">
        <v>98</v>
      </c>
      <c r="I63" s="83">
        <v>7000</v>
      </c>
    </row>
    <row r="64" spans="1:11" ht="15.75" x14ac:dyDescent="0.25">
      <c r="A64" s="13">
        <v>7100</v>
      </c>
      <c r="B64" s="50"/>
      <c r="C64" s="47">
        <v>0</v>
      </c>
      <c r="D64" s="126"/>
      <c r="E64" s="3"/>
      <c r="F64" s="82"/>
      <c r="G64" s="6"/>
      <c r="H64" s="18"/>
      <c r="I64" s="83"/>
    </row>
    <row r="65" spans="1:10" ht="16.5" thickBot="1" x14ac:dyDescent="0.3">
      <c r="A65" s="13">
        <v>7300</v>
      </c>
      <c r="B65" s="7" t="s">
        <v>101</v>
      </c>
      <c r="C65" s="47"/>
      <c r="D65" s="126"/>
      <c r="E65" s="3"/>
      <c r="F65" s="15"/>
      <c r="G65" s="6"/>
      <c r="H65" s="85" t="s">
        <v>64</v>
      </c>
      <c r="I65" s="86">
        <f>SUM(I52:I63)</f>
        <v>131700</v>
      </c>
      <c r="J65" s="28"/>
    </row>
    <row r="66" spans="1:10" ht="16.5" thickTop="1" x14ac:dyDescent="0.25">
      <c r="A66" s="13">
        <v>7320</v>
      </c>
      <c r="B66" s="7" t="s">
        <v>102</v>
      </c>
      <c r="C66" s="47">
        <v>1892</v>
      </c>
      <c r="D66" s="64">
        <v>3000</v>
      </c>
      <c r="E66" s="3"/>
      <c r="F66" s="15"/>
      <c r="G66" s="6"/>
      <c r="H66" s="6"/>
      <c r="I66" s="87"/>
      <c r="J66" s="28"/>
    </row>
    <row r="67" spans="1:10" ht="16.5" thickBot="1" x14ac:dyDescent="0.3">
      <c r="A67" s="13">
        <v>7321</v>
      </c>
      <c r="B67" s="56" t="s">
        <v>103</v>
      </c>
      <c r="C67" s="22"/>
      <c r="D67" s="126"/>
      <c r="E67" s="3"/>
      <c r="F67" s="88"/>
      <c r="G67" s="30"/>
      <c r="H67" s="89"/>
      <c r="I67" s="90"/>
    </row>
    <row r="68" spans="1:10" ht="15.75" x14ac:dyDescent="0.25">
      <c r="A68" s="13">
        <v>7400</v>
      </c>
      <c r="B68" s="7" t="s">
        <v>104</v>
      </c>
      <c r="C68" s="24">
        <v>7025</v>
      </c>
      <c r="D68" s="64">
        <v>10000</v>
      </c>
      <c r="E68" s="3"/>
      <c r="F68" s="10" t="s">
        <v>105</v>
      </c>
      <c r="G68" s="11"/>
      <c r="H68" s="11"/>
      <c r="I68" s="12"/>
    </row>
    <row r="69" spans="1:10" ht="15.75" x14ac:dyDescent="0.25">
      <c r="A69" s="13">
        <v>7700</v>
      </c>
      <c r="B69" s="7" t="s">
        <v>106</v>
      </c>
      <c r="C69" s="22">
        <v>2989.67</v>
      </c>
      <c r="D69" s="64">
        <v>15000</v>
      </c>
      <c r="E69" s="3"/>
      <c r="F69" s="15"/>
      <c r="G69" s="6"/>
      <c r="H69" s="6"/>
      <c r="I69" s="16"/>
    </row>
    <row r="70" spans="1:10" ht="16.5" thickBot="1" x14ac:dyDescent="0.3">
      <c r="A70" s="13">
        <v>7750</v>
      </c>
      <c r="B70" s="7" t="s">
        <v>107</v>
      </c>
      <c r="C70" s="24">
        <v>9130.5</v>
      </c>
      <c r="D70" s="64">
        <v>14000</v>
      </c>
      <c r="E70" s="3"/>
      <c r="F70" s="91" t="s">
        <v>108</v>
      </c>
      <c r="G70" s="85"/>
      <c r="H70" s="92"/>
      <c r="I70" s="93">
        <v>30000</v>
      </c>
    </row>
    <row r="71" spans="1:10" ht="17.25" thickTop="1" thickBot="1" x14ac:dyDescent="0.3">
      <c r="A71" s="13">
        <v>7770</v>
      </c>
      <c r="B71" s="7" t="s">
        <v>109</v>
      </c>
      <c r="C71" s="24">
        <v>3822</v>
      </c>
      <c r="D71" s="64">
        <v>2000</v>
      </c>
      <c r="E71" s="3"/>
      <c r="F71" s="70"/>
      <c r="G71" s="30"/>
      <c r="H71" s="30"/>
      <c r="I71" s="31"/>
    </row>
    <row r="72" spans="1:10" ht="16.5" thickBot="1" x14ac:dyDescent="0.3">
      <c r="A72" s="13">
        <v>7790</v>
      </c>
      <c r="B72" s="7" t="s">
        <v>110</v>
      </c>
      <c r="C72" s="24"/>
      <c r="D72" s="126"/>
      <c r="E72" s="3"/>
      <c r="F72" s="94" t="s">
        <v>128</v>
      </c>
      <c r="G72" s="95"/>
      <c r="H72" s="95"/>
      <c r="I72" s="96"/>
    </row>
    <row r="73" spans="1:10" ht="15.75" x14ac:dyDescent="0.25">
      <c r="A73" s="55">
        <v>7830</v>
      </c>
      <c r="B73" s="56" t="s">
        <v>111</v>
      </c>
      <c r="C73" s="57"/>
      <c r="D73" s="64">
        <v>30000</v>
      </c>
      <c r="E73" s="3"/>
      <c r="F73" s="97" t="s">
        <v>112</v>
      </c>
      <c r="G73" s="98">
        <v>2380</v>
      </c>
      <c r="H73" s="99"/>
      <c r="I73" s="100">
        <v>489969</v>
      </c>
    </row>
    <row r="74" spans="1:10" ht="15.75" x14ac:dyDescent="0.25">
      <c r="A74" s="55"/>
      <c r="B74" s="56"/>
      <c r="C74" s="57"/>
      <c r="D74" s="126"/>
      <c r="E74" s="3"/>
      <c r="F74" s="17" t="s">
        <v>113</v>
      </c>
      <c r="G74" s="101">
        <v>1922</v>
      </c>
      <c r="I74" s="102">
        <v>189852.47</v>
      </c>
    </row>
    <row r="75" spans="1:10" ht="15.75" x14ac:dyDescent="0.25">
      <c r="A75" s="13"/>
      <c r="B75" s="7"/>
      <c r="C75" s="103">
        <f>SUM(C64:C74)</f>
        <v>24859.17</v>
      </c>
      <c r="D75" s="128">
        <f>SUM(D64:D73)</f>
        <v>74000</v>
      </c>
      <c r="E75" s="3"/>
      <c r="F75" s="17" t="s">
        <v>114</v>
      </c>
      <c r="G75" s="101">
        <v>1921</v>
      </c>
      <c r="I75" s="102">
        <v>205416.9</v>
      </c>
    </row>
    <row r="76" spans="1:10" ht="15.75" x14ac:dyDescent="0.25">
      <c r="A76" s="7" t="s">
        <v>115</v>
      </c>
      <c r="B76" s="50"/>
      <c r="C76" s="47">
        <f>C19+C62+C75</f>
        <v>1756589.65</v>
      </c>
      <c r="D76" s="126">
        <f>D19+D62+D75</f>
        <v>2468100</v>
      </c>
      <c r="E76" s="3"/>
      <c r="F76" s="17" t="s">
        <v>116</v>
      </c>
      <c r="G76" s="104">
        <v>1920</v>
      </c>
      <c r="H76" s="18"/>
      <c r="I76" s="102">
        <v>233226.23</v>
      </c>
    </row>
    <row r="77" spans="1:10" ht="16.5" thickBot="1" x14ac:dyDescent="0.3">
      <c r="A77" s="105"/>
      <c r="B77" s="106"/>
      <c r="C77" s="14"/>
      <c r="D77" s="126"/>
      <c r="E77" s="3"/>
      <c r="F77" s="88"/>
      <c r="G77" s="107"/>
      <c r="H77" s="30"/>
      <c r="I77" s="108"/>
    </row>
    <row r="78" spans="1:10" ht="15.75" x14ac:dyDescent="0.25">
      <c r="A78" s="7" t="s">
        <v>117</v>
      </c>
      <c r="B78" s="50"/>
      <c r="C78" s="47">
        <f>C14-C76</f>
        <v>605660.35000000009</v>
      </c>
      <c r="D78" s="126">
        <f>D14-D76</f>
        <v>489200</v>
      </c>
      <c r="E78" s="3"/>
      <c r="F78" s="10" t="s">
        <v>118</v>
      </c>
      <c r="G78" s="11"/>
      <c r="H78" s="11"/>
      <c r="I78" s="12"/>
    </row>
    <row r="79" spans="1:10" ht="15.75" x14ac:dyDescent="0.25">
      <c r="A79" s="13">
        <v>8050</v>
      </c>
      <c r="B79" s="7" t="s">
        <v>119</v>
      </c>
      <c r="C79" s="66"/>
      <c r="D79" s="126"/>
      <c r="E79" s="3"/>
      <c r="F79" s="25"/>
      <c r="G79" s="130"/>
      <c r="H79" s="130"/>
      <c r="I79" s="71"/>
    </row>
    <row r="80" spans="1:10" ht="15.75" x14ac:dyDescent="0.25">
      <c r="A80" s="13">
        <v>8055</v>
      </c>
      <c r="B80" s="7" t="s">
        <v>120</v>
      </c>
      <c r="C80" s="47">
        <v>10477.120000000001</v>
      </c>
      <c r="D80" s="64">
        <v>15000</v>
      </c>
      <c r="E80" s="3"/>
      <c r="F80" s="17" t="s">
        <v>121</v>
      </c>
      <c r="G80" s="131"/>
      <c r="H80" s="132"/>
      <c r="I80" s="109">
        <v>74000</v>
      </c>
    </row>
    <row r="81" spans="1:9" ht="15.75" x14ac:dyDescent="0.25">
      <c r="A81" s="13">
        <v>8150</v>
      </c>
      <c r="B81" s="7" t="s">
        <v>122</v>
      </c>
      <c r="C81" s="47">
        <v>2606.5</v>
      </c>
      <c r="D81" s="126">
        <v>35000</v>
      </c>
      <c r="E81" s="110"/>
      <c r="F81" s="17" t="s">
        <v>123</v>
      </c>
      <c r="G81" s="131"/>
      <c r="H81" s="132"/>
      <c r="I81" s="109">
        <v>35000</v>
      </c>
    </row>
    <row r="82" spans="1:9" ht="15.75" x14ac:dyDescent="0.25">
      <c r="A82" s="13">
        <v>8155</v>
      </c>
      <c r="B82" s="7" t="s">
        <v>124</v>
      </c>
      <c r="C82" s="47"/>
      <c r="D82" s="126"/>
      <c r="E82" s="110"/>
      <c r="F82" s="17"/>
      <c r="G82" s="131"/>
      <c r="H82" s="132"/>
      <c r="I82" s="109"/>
    </row>
    <row r="83" spans="1:9" ht="15.75" x14ac:dyDescent="0.25">
      <c r="A83" s="111"/>
      <c r="B83" s="50"/>
      <c r="C83" s="47">
        <f>SUM(C79+C80-C82-C81)*-1</f>
        <v>-7870.6200000000008</v>
      </c>
      <c r="D83" s="126">
        <f>SUM(D79+D80-D81)*-1</f>
        <v>20000</v>
      </c>
      <c r="E83" s="3"/>
      <c r="F83" s="17" t="s">
        <v>111</v>
      </c>
      <c r="G83" s="133"/>
      <c r="H83" s="132"/>
      <c r="I83" s="109">
        <v>30000</v>
      </c>
    </row>
    <row r="84" spans="1:9" ht="16.5" thickBot="1" x14ac:dyDescent="0.3">
      <c r="A84" s="7" t="s">
        <v>125</v>
      </c>
      <c r="B84" s="50"/>
      <c r="C84" s="47">
        <f>SUM(C78-C83)</f>
        <v>613530.97000000009</v>
      </c>
      <c r="D84" s="126">
        <f>D78+D83</f>
        <v>509200</v>
      </c>
      <c r="E84" s="3"/>
      <c r="F84" s="88"/>
      <c r="G84" s="112"/>
      <c r="H84" s="30"/>
      <c r="I84" s="108"/>
    </row>
    <row r="85" spans="1:9" ht="15.75" x14ac:dyDescent="0.25">
      <c r="A85" s="7" t="s">
        <v>126</v>
      </c>
      <c r="B85" s="50"/>
      <c r="C85" s="47">
        <f>SUM(C84)</f>
        <v>613530.97000000009</v>
      </c>
      <c r="D85" s="126">
        <f>SUM(D84)</f>
        <v>509200</v>
      </c>
      <c r="E85" s="3"/>
    </row>
    <row r="86" spans="1:9" ht="15.75" x14ac:dyDescent="0.25">
      <c r="A86" s="113"/>
      <c r="B86" s="50"/>
      <c r="C86" s="14"/>
      <c r="D86" s="126"/>
      <c r="E86" s="3"/>
    </row>
    <row r="87" spans="1:9" ht="15.75" x14ac:dyDescent="0.25">
      <c r="A87" s="114" t="s">
        <v>127</v>
      </c>
      <c r="B87" s="115"/>
      <c r="C87" s="116">
        <f>SUM(C85)</f>
        <v>613530.97000000009</v>
      </c>
      <c r="D87" s="126">
        <f>SUM(D85)</f>
        <v>509200</v>
      </c>
      <c r="E87" s="3"/>
    </row>
    <row r="88" spans="1:9" ht="15.75" x14ac:dyDescent="0.25">
      <c r="A88" s="52"/>
      <c r="B88" s="52"/>
      <c r="C88" s="52"/>
      <c r="D88" s="129"/>
    </row>
    <row r="89" spans="1:9" x14ac:dyDescent="0.25">
      <c r="A89" s="52"/>
      <c r="C89" s="45"/>
      <c r="D89" s="117"/>
    </row>
    <row r="90" spans="1:9" x14ac:dyDescent="0.25">
      <c r="A90" s="118"/>
      <c r="B90" s="52"/>
      <c r="C90" s="119"/>
      <c r="D90" s="117"/>
    </row>
    <row r="91" spans="1:9" x14ac:dyDescent="0.25">
      <c r="D91" s="120"/>
    </row>
    <row r="92" spans="1:9" x14ac:dyDescent="0.25">
      <c r="D92" s="120"/>
    </row>
    <row r="93" spans="1:9" x14ac:dyDescent="0.25">
      <c r="D93" s="120"/>
    </row>
    <row r="94" spans="1:9" x14ac:dyDescent="0.25">
      <c r="D94" s="120"/>
    </row>
    <row r="95" spans="1:9" x14ac:dyDescent="0.25">
      <c r="D95" s="120"/>
    </row>
    <row r="96" spans="1:9" x14ac:dyDescent="0.25">
      <c r="D96" s="120"/>
    </row>
    <row r="97" spans="4:4" x14ac:dyDescent="0.25">
      <c r="D97" s="120"/>
    </row>
    <row r="98" spans="4:4" x14ac:dyDescent="0.25">
      <c r="D98" s="120"/>
    </row>
    <row r="99" spans="4:4" x14ac:dyDescent="0.25">
      <c r="D99" s="120"/>
    </row>
    <row r="100" spans="4:4" x14ac:dyDescent="0.25">
      <c r="D100" s="120"/>
    </row>
    <row r="101" spans="4:4" x14ac:dyDescent="0.25">
      <c r="D101" s="120"/>
    </row>
    <row r="102" spans="4:4" x14ac:dyDescent="0.25">
      <c r="D102" s="120"/>
    </row>
    <row r="103" spans="4:4" x14ac:dyDescent="0.25">
      <c r="D103" s="12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Haugen</dc:creator>
  <cp:lastModifiedBy>Stian-Ozzy</cp:lastModifiedBy>
  <dcterms:created xsi:type="dcterms:W3CDTF">2020-02-12T11:34:39Z</dcterms:created>
  <dcterms:modified xsi:type="dcterms:W3CDTF">2020-02-14T15:49:46Z</dcterms:modified>
</cp:coreProperties>
</file>